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30" windowWidth="20055" windowHeight="7680" activeTab="1"/>
  </bookViews>
  <sheets>
    <sheet name="Employee Details" sheetId="1" r:id="rId1"/>
    <sheet name="Salary Data" sheetId="2" r:id="rId2"/>
    <sheet name="OLD SCHEME" sheetId="3" r:id="rId3"/>
    <sheet name="NEW SCHEME" sheetId="5" r:id="rId4"/>
    <sheet name="WHICH BEST FOR YOU" sheetId="4" r:id="rId5"/>
  </sheets>
  <externalReferences>
    <externalReference r:id="rId6"/>
    <externalReference r:id="rId7"/>
  </externalReferences>
  <definedNames>
    <definedName name="DES">[1]Sheet4!$A$2:$A$25</definedName>
    <definedName name="GEN">[1]Sheet4!$C$2:$C$3</definedName>
    <definedName name="_xlnm.Print_Area" localSheetId="0">'Employee Details'!$A$1:$C$31</definedName>
    <definedName name="sds">[2]Sheet4!$A$2:$A$25</definedName>
  </definedNames>
  <calcPr calcId="145621"/>
</workbook>
</file>

<file path=xl/calcChain.xml><?xml version="1.0" encoding="utf-8"?>
<calcChain xmlns="http://schemas.openxmlformats.org/spreadsheetml/2006/main">
  <c r="E2" i="3" l="1"/>
  <c r="L7" i="5" l="1"/>
  <c r="N21" i="5"/>
  <c r="R63" i="5"/>
  <c r="L7" i="3"/>
  <c r="H4" i="5"/>
  <c r="K52" i="2"/>
  <c r="J49" i="2"/>
  <c r="H4" i="3"/>
  <c r="N15" i="3" l="1"/>
  <c r="E26" i="2"/>
  <c r="I69" i="5"/>
  <c r="Q7" i="5"/>
  <c r="F7" i="5"/>
  <c r="P6" i="5"/>
  <c r="E6" i="5"/>
  <c r="N5" i="5"/>
  <c r="J5" i="5"/>
  <c r="E5" i="5"/>
  <c r="P4" i="5" s="1"/>
  <c r="P3" i="5"/>
  <c r="E3" i="5"/>
  <c r="H2" i="5"/>
  <c r="I65" i="3"/>
  <c r="P3" i="3"/>
  <c r="C44" i="2"/>
  <c r="J5" i="3" l="1"/>
  <c r="D43" i="2" l="1"/>
  <c r="C40" i="2"/>
  <c r="H37" i="2" l="1"/>
  <c r="N5" i="3"/>
  <c r="F7" i="3"/>
  <c r="Q7" i="3"/>
  <c r="P6" i="3"/>
  <c r="E6" i="3"/>
  <c r="E5" i="3"/>
  <c r="P4" i="3" s="1"/>
  <c r="E3" i="3"/>
  <c r="L3" i="2" l="1"/>
  <c r="C3" i="2"/>
  <c r="N26" i="2"/>
  <c r="M26" i="2"/>
  <c r="L26" i="2"/>
  <c r="K26" i="2"/>
  <c r="J26" i="2"/>
  <c r="I26" i="2"/>
  <c r="H26" i="2"/>
  <c r="G26" i="2"/>
  <c r="F26" i="2"/>
  <c r="D26" i="2"/>
  <c r="N14" i="3" s="1"/>
  <c r="C26" i="2"/>
  <c r="C33" i="2" s="1"/>
  <c r="R11" i="5" s="1"/>
  <c r="R22" i="5" l="1"/>
  <c r="C34" i="2"/>
  <c r="N25" i="3"/>
  <c r="N30" i="3"/>
  <c r="N24" i="3"/>
  <c r="N16" i="3"/>
  <c r="R61" i="3"/>
  <c r="R65" i="5"/>
  <c r="N19" i="5"/>
  <c r="N27" i="3"/>
  <c r="N29" i="3"/>
  <c r="N26" i="3"/>
  <c r="N28" i="3"/>
  <c r="R11" i="3"/>
  <c r="N36" i="3" l="1"/>
  <c r="N36" i="5"/>
  <c r="N39" i="5"/>
  <c r="N47" i="5" s="1"/>
  <c r="R48" i="5" s="1"/>
  <c r="N19" i="3"/>
  <c r="R22" i="3" s="1"/>
  <c r="N39" i="3"/>
  <c r="N47" i="3" s="1"/>
  <c r="N53" i="5" l="1"/>
  <c r="N52" i="5"/>
  <c r="N55" i="5"/>
  <c r="N54" i="5"/>
  <c r="N51" i="5"/>
  <c r="N56" i="5"/>
  <c r="R59" i="5"/>
  <c r="N50" i="5"/>
  <c r="R48" i="3"/>
  <c r="R58" i="5" l="1"/>
  <c r="R60" i="5" s="1"/>
  <c r="R61" i="5" s="1"/>
  <c r="R62" i="5" s="1"/>
  <c r="R64" i="5" s="1"/>
  <c r="N52" i="3"/>
  <c r="N51" i="3"/>
  <c r="N53" i="3"/>
  <c r="N50" i="3"/>
  <c r="R66" i="5" l="1"/>
  <c r="X64" i="5"/>
  <c r="C5" i="4" s="1"/>
  <c r="R54" i="3"/>
  <c r="R55" i="3" s="1"/>
  <c r="R56" i="3" s="1"/>
  <c r="R57" i="3" l="1"/>
  <c r="R58" i="3" s="1"/>
  <c r="R60" i="3" s="1"/>
  <c r="R62" i="3" l="1"/>
  <c r="X60" i="3"/>
  <c r="B5" i="4" s="1"/>
</calcChain>
</file>

<file path=xl/comments1.xml><?xml version="1.0" encoding="utf-8"?>
<comments xmlns="http://schemas.openxmlformats.org/spreadsheetml/2006/main">
  <authors>
    <author>Swami</author>
  </authors>
  <commentList>
    <comment ref="A1" authorId="0">
      <text>
        <r>
          <rPr>
            <b/>
            <sz val="9"/>
            <color indexed="81"/>
            <rFont val="Tahoma"/>
            <family val="2"/>
          </rPr>
          <t>Swami:</t>
        </r>
        <r>
          <rPr>
            <sz val="9"/>
            <color indexed="81"/>
            <rFont val="Tahoma"/>
            <family val="2"/>
          </rPr>
          <t xml:space="preserve">
</t>
        </r>
      </text>
    </comment>
  </commentList>
</comments>
</file>

<file path=xl/comments2.xml><?xml version="1.0" encoding="utf-8"?>
<comments xmlns="http://schemas.openxmlformats.org/spreadsheetml/2006/main">
  <authors>
    <author>Swami</author>
  </authors>
  <commentList>
    <comment ref="A1" authorId="0">
      <text>
        <r>
          <rPr>
            <b/>
            <sz val="9"/>
            <color indexed="81"/>
            <rFont val="Tahoma"/>
            <family val="2"/>
          </rPr>
          <t>Swami:</t>
        </r>
        <r>
          <rPr>
            <sz val="9"/>
            <color indexed="81"/>
            <rFont val="Tahoma"/>
            <family val="2"/>
          </rPr>
          <t xml:space="preserve">
</t>
        </r>
      </text>
    </comment>
  </commentList>
</comments>
</file>

<file path=xl/sharedStrings.xml><?xml version="1.0" encoding="utf-8"?>
<sst xmlns="http://schemas.openxmlformats.org/spreadsheetml/2006/main" count="401" uniqueCount="208">
  <si>
    <t>કર્મચારીના પગાર - ભથ્થા અને કપાત દર્શાવતું પત્રક</t>
  </si>
  <si>
    <t>નામ :-</t>
  </si>
  <si>
    <t>હોદ્દો :-</t>
  </si>
  <si>
    <t>મદદનીશ શિક્ષક</t>
  </si>
  <si>
    <t>મિલકતો અને જવાબદારીઓ:-</t>
  </si>
  <si>
    <t>સ્થાયી મિલકતો :-</t>
  </si>
  <si>
    <t>અસ્થાયી મિલકતો:-</t>
  </si>
  <si>
    <t xml:space="preserve">(૧) જમીન/પ્લોટ:- </t>
  </si>
  <si>
    <t xml:space="preserve">રૂા. </t>
  </si>
  <si>
    <t>(૧) હાથ ઉપર રોકડ:-</t>
  </si>
  <si>
    <t>રૂા.</t>
  </si>
  <si>
    <t xml:space="preserve">(ર) મકાન  :       </t>
  </si>
  <si>
    <t>(ર) જ્વેલરી/ બુલીયન:-</t>
  </si>
  <si>
    <t>(૩) વાહનો:-</t>
  </si>
  <si>
    <r>
      <rPr>
        <b/>
        <sz val="12"/>
        <color indexed="8"/>
        <rFont val="Wingdings 3"/>
        <family val="1"/>
        <charset val="2"/>
      </rPr>
      <t xml:space="preserve">[ </t>
    </r>
    <r>
      <rPr>
        <b/>
        <sz val="12"/>
        <color indexed="8"/>
        <rFont val="Arial"/>
        <family val="2"/>
      </rPr>
      <t>ઉપર મુજબ મિલકતો સંબંધે લીધેલ લોન અથવા દેવું:-</t>
    </r>
  </si>
  <si>
    <t>માસ</t>
  </si>
  <si>
    <t>કુલ પગાર</t>
  </si>
  <si>
    <t>મળવાપાત્ર કપાતની વિગત</t>
  </si>
  <si>
    <t>વ્યવસાય વેરો</t>
  </si>
  <si>
    <t xml:space="preserve">જી.પી.એફ./ સી.પી.એફ. </t>
  </si>
  <si>
    <t>જુથ વીમો</t>
  </si>
  <si>
    <t>L.I.C પગારમાંથી કપાત</t>
  </si>
  <si>
    <t>મકાન લોન મુદ્દલ</t>
  </si>
  <si>
    <t>P.L.I.</t>
  </si>
  <si>
    <t xml:space="preserve">એડવાન્સભરેલ ઇન્કમટેક્ષ </t>
  </si>
  <si>
    <t>માર્ચ</t>
  </si>
  <si>
    <t>એપ્રિલ</t>
  </si>
  <si>
    <t>મે</t>
  </si>
  <si>
    <t>જૂન</t>
  </si>
  <si>
    <t>જુલાઇ</t>
  </si>
  <si>
    <t>ઓગ.</t>
  </si>
  <si>
    <t>સપ્ટે.</t>
  </si>
  <si>
    <t>ઓક્ટો.</t>
  </si>
  <si>
    <t>નવે.</t>
  </si>
  <si>
    <t>ડિસે.</t>
  </si>
  <si>
    <t>જાન્ય.</t>
  </si>
  <si>
    <t>ફેબ્રુ.</t>
  </si>
  <si>
    <t>(B) મોંઘવારી તફાવત</t>
  </si>
  <si>
    <t>(C) મોંઘવારી તફાવત</t>
  </si>
  <si>
    <t>(D) એરીયર્સ</t>
  </si>
  <si>
    <t>(E) ફિક્સ ડિપોઝિટનું વ્યાજ (FD Int. )</t>
  </si>
  <si>
    <t>(F) અન્ય આવક</t>
  </si>
  <si>
    <t>A થી F નો કુલ સરવાળો</t>
  </si>
  <si>
    <t>C</t>
  </si>
  <si>
    <t>કુલ વાર્ષિક આવક</t>
  </si>
  <si>
    <t>કર્મચારીની સહી</t>
  </si>
  <si>
    <t xml:space="preserve">        ઉપરોકત કર્મચારી ને નાણાંકીય વર્ષ </t>
  </si>
  <si>
    <t xml:space="preserve">દરમ્યાન ચુકવાયેલ તમામ રકમોનો સમાવેશ </t>
  </si>
  <si>
    <t>કરેલ છે. જેની ખાત્રી આધારીત રેકર્ડથી કરેલ છે.</t>
  </si>
  <si>
    <t>તારીખ :</t>
  </si>
  <si>
    <t>પે કેન્દ્ર આચાર્ય / ઉપાડ અધિકારીની સહી</t>
  </si>
  <si>
    <t>સ્થળ :</t>
  </si>
  <si>
    <t xml:space="preserve">હોદ્દો </t>
  </si>
  <si>
    <t xml:space="preserve">         આથી હું </t>
  </si>
  <si>
    <t xml:space="preserve"> હોદ્દો </t>
  </si>
  <si>
    <t xml:space="preserve">આથી કબુલાતનામું  આપીને જણાવું છું કે,  આ સાથેના આવકવેરા અંગેના સેલ્ફ </t>
  </si>
  <si>
    <t xml:space="preserve"> એસેસમેન્ટ ફોર્મમાં મેં જે બચતો કરવાનું લખેલ છે ત પ્રમાણેની તમામ બચતો હું કરીશ, તેટલુંજ નહિ, પરંતુ તે અંગેના </t>
  </si>
  <si>
    <t xml:space="preserve"> જે  કોઇ બચતપત્રો  લેવાના  થશે,   રોકાણો  કરવાના થશે,  તે અંગે તમામ રોકાણો  તા.</t>
  </si>
  <si>
    <t xml:space="preserve"> સુધીમાં કરી દઇશ તે બાબતની હું ખાત્રી આપું છું.</t>
  </si>
  <si>
    <t>કર્મચારીની સહી :-</t>
  </si>
  <si>
    <t xml:space="preserve">શાખાનું નામ :- </t>
  </si>
  <si>
    <t xml:space="preserve">ફોન નંબર :- </t>
  </si>
  <si>
    <t>(ઘર)</t>
  </si>
  <si>
    <t>(ઓ.)</t>
  </si>
  <si>
    <t>(મો.)</t>
  </si>
  <si>
    <t>જરૂરી તારીખ દર્શાવો.</t>
  </si>
  <si>
    <t>પીળા ખાનાઓમાં વિગતો દર્શાવો.</t>
  </si>
  <si>
    <t>નું ઇન્કમટેક્ષ જાત આકારણી પત્રક</t>
  </si>
  <si>
    <t>કર્મચારીનું નામ :</t>
  </si>
  <si>
    <t>સંસ્થા /કચેરીનું નામ-સરનામું :-</t>
  </si>
  <si>
    <t>જન્મ તારીખ :-</t>
  </si>
  <si>
    <t>જાતિ :-</t>
  </si>
  <si>
    <t>PAN No.:-</t>
  </si>
  <si>
    <t>બેંકનું નામ :-</t>
  </si>
  <si>
    <t>બેંક ખાતા નં.</t>
  </si>
  <si>
    <t>BANK IFSC CODE :-</t>
  </si>
  <si>
    <t>Mobile No.</t>
  </si>
  <si>
    <t>Adhar No.:-</t>
  </si>
  <si>
    <t>કુલ આવક (વાર્ષિક પગાર)</t>
  </si>
  <si>
    <t>બાદ મળવાપાત્ર કપાત રકમ</t>
  </si>
  <si>
    <t>જી.પી.એફ./સી.પી.એફ.</t>
  </si>
  <si>
    <t>L.I.C.પગારમાંથી</t>
  </si>
  <si>
    <t>L.I.C.સીધુ - ડાયરેક્ટ</t>
  </si>
  <si>
    <t>પીળા ખાનાઓમાં વિગતો લાગુ પડતી હોય તો દર્શાવો.</t>
  </si>
  <si>
    <t>P.P.F. ( વધુમાં વધુ 1,50,000/- સુધી)</t>
  </si>
  <si>
    <t>જીવન સુરક્ષા 80ccc વધુમાં વધુ રૂા.10,000/-</t>
  </si>
  <si>
    <t>શિક્ષણ ફી (Max.Rs.24,000)</t>
  </si>
  <si>
    <t>અન્ય રોકાણ</t>
  </si>
  <si>
    <t>કુલ (૧ થી ૧૨)</t>
  </si>
  <si>
    <t>કપાત</t>
  </si>
  <si>
    <t>૧ થી ૧ર નો સરવાળો મહત્તમ 1,50,000/- સુધી</t>
  </si>
  <si>
    <t>80 D મેડીક્લેઇમ (મહત્તમ 25,000/-સુધી)</t>
  </si>
  <si>
    <t>80DD તબીબી સારવાર રૂા. 1,25,000/-સુધી</t>
  </si>
  <si>
    <t>જો ગંભીર બીમારી હોય ૮૦ટકા થી વધારે હોય તો 1,25,000 અન્યથા 75,000 સુધી મળશે</t>
  </si>
  <si>
    <t>80U વિકલાંગ વ્યક્તિ 125,000/- સુધી</t>
  </si>
  <si>
    <t>જો વિકલાંગતા ૮૦ ટકાથી વધારે હોય તો 1,25,000 અને ૪૦થી ૮૦ટકા વચ્ચે હોય તો 75,000 સુધી મળશે.</t>
  </si>
  <si>
    <r>
      <t>80E ઉચ્ચ એજ્યુકેશન લોન પરનું વ્યાજ (૧૦૦</t>
    </r>
    <r>
      <rPr>
        <sz val="10"/>
        <color indexed="8"/>
        <rFont val="Shruti"/>
        <family val="2"/>
      </rPr>
      <t>%)</t>
    </r>
  </si>
  <si>
    <t>80CCG રાજીવગાંધી ઇક.સ્કીમ (રોકાણના પ૦%)</t>
  </si>
  <si>
    <r>
      <t>80G  (રીલીફ ફંડ-ભેટદાન) કુલ આવકના ૧૦</t>
    </r>
    <r>
      <rPr>
        <sz val="10"/>
        <color indexed="8"/>
        <rFont val="Shruti"/>
        <family val="2"/>
      </rPr>
      <t>%ના ૫૦%</t>
    </r>
  </si>
  <si>
    <t xml:space="preserve">કરપાત્ર આવક ઉપર ભરવાપાત્ર ઇન્કમટેક્ષ </t>
  </si>
  <si>
    <t>પુરૂષો માટેરૂા.</t>
  </si>
  <si>
    <t>Rs.5,00,001 થી 10,00,000 સુધી ……………. 20%</t>
  </si>
  <si>
    <t>Rs.10,00,001 થી વધુ ………………...……... 30%</t>
  </si>
  <si>
    <t>કુલ (૧ થી ૪)</t>
  </si>
  <si>
    <t xml:space="preserve">કલમ 89(1) હેઠળ રાહત ફોર્મ નં. 10E </t>
  </si>
  <si>
    <t xml:space="preserve">એડવાન્સ ભરેલ ઇન્કમટેક્ષ TDS </t>
  </si>
  <si>
    <t>(A) કુલ</t>
  </si>
  <si>
    <t>Back</t>
  </si>
  <si>
    <t>નાણાકીય વર્ષ :-</t>
  </si>
  <si>
    <t>કર્મચારીનું નામ :-</t>
  </si>
  <si>
    <t>બેંક ખાતા નંબર :-</t>
  </si>
  <si>
    <t>સંસ્થાનું નામ :-</t>
  </si>
  <si>
    <t>PAN NO. :-</t>
  </si>
  <si>
    <t>Mobile No. :-</t>
  </si>
  <si>
    <t xml:space="preserve">નોંધ :- પીળા ખાનાઓમાં તમારી વિગતો દર્શાવવી. </t>
  </si>
  <si>
    <t xml:space="preserve">Office : 27, OPP.ICICI BANK </t>
  </si>
  <si>
    <t xml:space="preserve">STATION ROAD, RAJPIPLA </t>
  </si>
  <si>
    <t>DIST.NARMADA</t>
  </si>
  <si>
    <t>www.spatelassociates.com, info@spatelassocites.com</t>
  </si>
  <si>
    <t>OFFICE NO : 02640-221775, MOBILE NO : 94264 72875</t>
  </si>
  <si>
    <t xml:space="preserve">Employee Data </t>
  </si>
  <si>
    <t>S.PATEL &amp; ASSOCIATES</t>
  </si>
  <si>
    <t>ADVOCATE AND TAX CONSULTANT</t>
  </si>
  <si>
    <t>www.spatelassociates.com</t>
  </si>
  <si>
    <t>Opp.ICICI Bank, Radha Krishna Temple Com., RAJPIPLA-393 145</t>
  </si>
  <si>
    <t>Contacts: (O) 02640-221775, M.9426472875</t>
  </si>
  <si>
    <t xml:space="preserve"> </t>
  </si>
  <si>
    <r>
      <rPr>
        <b/>
        <sz val="10"/>
        <rFont val="Arial"/>
        <family val="2"/>
      </rPr>
      <t>Terms of Usage:</t>
    </r>
    <r>
      <rPr>
        <sz val="11"/>
        <color theme="1"/>
        <rFont val="Calibri"/>
        <family val="2"/>
        <scheme val="minor"/>
      </rPr>
      <t xml:space="preserve"> I encourage you to share this Income Tax Calculator for benefit of your friends and family. The usage is restricted to non commercial use only.</t>
    </r>
  </si>
  <si>
    <r>
      <rPr>
        <b/>
        <sz val="16"/>
        <color theme="10"/>
        <rFont val="Calibri"/>
        <family val="2"/>
      </rPr>
      <t>Terms of Usage:</t>
    </r>
    <r>
      <rPr>
        <sz val="16"/>
        <color theme="10"/>
        <rFont val="Calibri"/>
        <family val="2"/>
      </rPr>
      <t xml:space="preserve"> I encourage you to share this Income Tax Calculator for benefit of your friends and family. The usage is restricted to non commercial use only.</t>
    </r>
  </si>
  <si>
    <t>Disclaimer: All care has been taken to keep the information upto date and correct and is for educational purpose only. You are encouraged to consult your Tax Advisor before taking any decesion based on this calculator.</t>
  </si>
  <si>
    <t xml:space="preserve">   સ્થળ  :</t>
  </si>
  <si>
    <t xml:space="preserve">  તારીખ :</t>
  </si>
  <si>
    <t>જુનિયર ક્લાર્ક</t>
  </si>
  <si>
    <t>સિનિયર ક્લાર્ક</t>
  </si>
  <si>
    <t>ઓં. એસ.</t>
  </si>
  <si>
    <t>શિક્ષણ સહાયક</t>
  </si>
  <si>
    <t>સાથી સહાયક</t>
  </si>
  <si>
    <t>પ્રાદ્યાપક</t>
  </si>
  <si>
    <t>સેવક</t>
  </si>
  <si>
    <t>પુરુષ</t>
  </si>
  <si>
    <t>સ્ત્રી</t>
  </si>
  <si>
    <t>ક્લાસ-૧  અધિકારી</t>
  </si>
  <si>
    <t>ક્લાસ-૨  અધિકારી</t>
  </si>
  <si>
    <t>એકાઉન્ટ અધિકારી</t>
  </si>
  <si>
    <t>ચીફ ઓંફીસર નગરપાલિકા</t>
  </si>
  <si>
    <t xml:space="preserve"> (સિનીયર સિટીઝન રૂા. ૩ લાખ)</t>
  </si>
  <si>
    <t>સ્ટેટ બેક ઓફ ઇન્ડિયા</t>
  </si>
  <si>
    <t>SBIN000465</t>
  </si>
  <si>
    <t>ઉમર:</t>
  </si>
  <si>
    <t>સ્વામિશરણ નગીનભાઈ પટેલ</t>
  </si>
  <si>
    <t>હોદો</t>
  </si>
  <si>
    <t>10691593112</t>
  </si>
  <si>
    <t>AKHPP1204E</t>
  </si>
  <si>
    <t>સ્કૂલ નામ / કચેરીનું નામ</t>
  </si>
  <si>
    <t>31/3/2019</t>
  </si>
  <si>
    <t>મકાનલોનનું વ્યાજ (2,00,000 સુધી)</t>
  </si>
  <si>
    <t>મકાન લોન વ્યાજ</t>
  </si>
  <si>
    <t>ઉમેરો અન્ય આવક</t>
  </si>
  <si>
    <t>કુલ કરપત્ર આવક (1-3+4 )</t>
  </si>
  <si>
    <r>
      <t xml:space="preserve">80TTA </t>
    </r>
    <r>
      <rPr>
        <b/>
        <sz val="9"/>
        <color indexed="8"/>
        <rFont val="Arial"/>
        <family val="2"/>
      </rPr>
      <t>(અન્ય ૧૦,૦૦૦/- સેનીયર સિટીઝન ૫૦,૦૦૦/- )</t>
    </r>
  </si>
  <si>
    <t>કુલ કરપાત્ર આવક (7-6)</t>
  </si>
  <si>
    <r>
      <t>ભરવાપાત્ર ઇન્કમટેક્ષ પર 4</t>
    </r>
    <r>
      <rPr>
        <b/>
        <sz val="11"/>
        <color indexed="8"/>
        <rFont val="Shruti"/>
        <family val="2"/>
      </rPr>
      <t>%</t>
    </r>
    <r>
      <rPr>
        <b/>
        <sz val="11"/>
        <color indexed="8"/>
        <rFont val="Arial"/>
        <family val="2"/>
      </rPr>
      <t xml:space="preserve"> શિક્ષણ ઉપકર</t>
    </r>
  </si>
  <si>
    <t>ભરવાપાત્ર ઇન્કમટેક્ષ (10 - 11)</t>
  </si>
  <si>
    <t>કુલ ભરવાપાત્ર ઇન્કમટેક્ષ (12 + 13)</t>
  </si>
  <si>
    <t>ભરવાપાત્ર થતો ઇન્કમટેક્ષ (14 - 15)</t>
  </si>
  <si>
    <t xml:space="preserve">     નાણાકીય વર્ષ</t>
  </si>
  <si>
    <t xml:space="preserve">                 આથી પ્રમાણિત કરીએ છીએ કે ઉપર જણાવેલ માહિતી ખરી છે અને કોઇ કરપાત્ર આવક બાકી રહેલ નથી.</t>
  </si>
  <si>
    <t>મકાનભાડુ ( શરતોની આધીન )</t>
  </si>
  <si>
    <t>NSC</t>
  </si>
  <si>
    <t>N.S.C</t>
  </si>
  <si>
    <t>રાજપીપળા</t>
  </si>
  <si>
    <t xml:space="preserve">કલમ 80C હેઠળની ફીક્સ ડીપોઝીટ </t>
  </si>
  <si>
    <t>2,50,001 થી 5,00,000  ……..….….….….……5%</t>
  </si>
  <si>
    <t>2019-2020</t>
  </si>
  <si>
    <r>
      <rPr>
        <b/>
        <sz val="10"/>
        <color indexed="8"/>
        <rFont val="Arial"/>
        <family val="2"/>
      </rPr>
      <t>Standard Deduction</t>
    </r>
    <r>
      <rPr>
        <sz val="10"/>
        <color indexed="8"/>
        <rFont val="Arial"/>
        <family val="2"/>
      </rPr>
      <t xml:space="preserve"> for </t>
    </r>
    <r>
      <rPr>
        <b/>
        <sz val="10"/>
        <color indexed="8"/>
        <rFont val="Arial"/>
        <family val="2"/>
      </rPr>
      <t>Salaried &amp; Pensioner 50,000/-</t>
    </r>
  </si>
  <si>
    <t>કપાત NPS રોકાણ U/S 8CCD(1B) upto Rs. 50,000 સુધી</t>
  </si>
  <si>
    <r>
      <t xml:space="preserve">બાદ: </t>
    </r>
    <r>
      <rPr>
        <sz val="9"/>
        <color indexed="8"/>
        <rFont val="Arial"/>
        <family val="2"/>
      </rPr>
      <t xml:space="preserve">રીબેટ કલમ </t>
    </r>
    <r>
      <rPr>
        <b/>
        <sz val="9"/>
        <color indexed="8"/>
        <rFont val="Arial"/>
        <family val="2"/>
      </rPr>
      <t>87A</t>
    </r>
    <r>
      <rPr>
        <sz val="9"/>
        <color indexed="8"/>
        <rFont val="Arial"/>
        <family val="2"/>
      </rPr>
      <t xml:space="preserve">,કોલમ(૭) </t>
    </r>
    <r>
      <rPr>
        <b/>
        <sz val="9"/>
        <color indexed="8"/>
        <rFont val="Arial"/>
        <family val="2"/>
      </rPr>
      <t>મુજબ આવક 5,00,000/- લાખથી ઓછી હોયતો રૂ.12,500 બાદ</t>
    </r>
  </si>
  <si>
    <t>વ્યવસાય વેરો U/S 16 (iii)</t>
  </si>
  <si>
    <r>
      <t xml:space="preserve">ટ્રાન્સપોર્ટ એલાઉન્સ U/S. 10(14)(ii) વધુમાં વધુ </t>
    </r>
    <r>
      <rPr>
        <b/>
        <sz val="11"/>
        <color indexed="8"/>
        <rFont val="Arial"/>
        <family val="2"/>
      </rPr>
      <t>19,200/-</t>
    </r>
  </si>
  <si>
    <t>મળવાપાત્ર કપાત U/S 80C upto Rs.1,50,000 સુધી</t>
  </si>
  <si>
    <t>કુલ (૧ થી ૯)</t>
  </si>
  <si>
    <t>Rs.5,00,001  થી 7,50,000   સુધી ……………. 10%</t>
  </si>
  <si>
    <t>Rs.7,50,001  થી 10,00,000 સુધી....…...……... 15%</t>
  </si>
  <si>
    <t>Rs.10,00,001 થી 12,50,000 સુધી....…...……... 20%</t>
  </si>
  <si>
    <t>Rs.12,50,001 થી 15,00,000 સુધી....…...……... 25%</t>
  </si>
  <si>
    <t>Rs.15,00,001 થી વધુ        સુધી....…...……... 30%</t>
  </si>
  <si>
    <t>(OLD SCHEME)</t>
  </si>
  <si>
    <t>ટ્રાન્સ. એલાઉ.</t>
  </si>
  <si>
    <t>નવી સ્કીમમાં કોઈ પણ કપાત બાદ મળશે નહી</t>
  </si>
  <si>
    <t>admi@spatelassociates.com</t>
  </si>
  <si>
    <t>Particulars</t>
  </si>
  <si>
    <t>TOTAL TAX</t>
  </si>
  <si>
    <t>BEST OPTION -  TAX  RESULT</t>
  </si>
  <si>
    <t>OLD SCHME</t>
  </si>
  <si>
    <t>NEW SCHME</t>
  </si>
  <si>
    <t>(NEW SCHEME)</t>
  </si>
  <si>
    <t>વ્યાજની આવક / અન્ય આવક</t>
  </si>
  <si>
    <r>
      <t xml:space="preserve">રીફંડ પાત્ર રકમ (16-17) </t>
    </r>
    <r>
      <rPr>
        <b/>
        <sz val="11"/>
        <color rgb="FFFF0000"/>
        <rFont val="Arial"/>
        <family val="2"/>
      </rPr>
      <t>Income Tax Payable /</t>
    </r>
    <r>
      <rPr>
        <b/>
        <sz val="11"/>
        <color rgb="FF00B050"/>
        <rFont val="Arial"/>
        <family val="2"/>
      </rPr>
      <t xml:space="preserve"> - ( Refund )</t>
    </r>
  </si>
  <si>
    <r>
      <t>કુલ (૧</t>
    </r>
    <r>
      <rPr>
        <sz val="10"/>
        <color indexed="8"/>
        <rFont val="Shruti"/>
        <family val="2"/>
      </rPr>
      <t>+૨+૩+૪+૫)</t>
    </r>
  </si>
  <si>
    <t>2021-2022</t>
  </si>
  <si>
    <t>જી.પી.એફ.</t>
  </si>
  <si>
    <t>નોધ :જો કોઈ અન્ય આવક હોય તો પુરાવા રજુ કરવા ફરજિયાત છે.</t>
  </si>
  <si>
    <r>
      <t xml:space="preserve">૧ર નંબરના ખાનામાં </t>
    </r>
    <r>
      <rPr>
        <b/>
        <u/>
        <sz val="10"/>
        <color rgb="FFFF0000"/>
        <rFont val="Arial"/>
        <family val="2"/>
      </rPr>
      <t>અન્ય રોકાણ</t>
    </r>
    <r>
      <rPr>
        <b/>
        <sz val="10"/>
        <color rgb="FFFF0000"/>
        <rFont val="Arial"/>
        <family val="2"/>
      </rPr>
      <t>ની જગ્યાએ કોઇ આવકની વિગત દર્શાવી શકો છો.</t>
    </r>
  </si>
  <si>
    <t>L.I.C./ Other Insurance ડાયરેક્ટ</t>
  </si>
  <si>
    <t>નાણાકીય વર્ષ</t>
  </si>
  <si>
    <t>વ્યાજની આવક/ અન્ય,શેરબજાર,IPO/ SIP Mutual Fund</t>
  </si>
  <si>
    <t xml:space="preserve">  </t>
  </si>
  <si>
    <t>કલમ-10 હેઠળની કપાત વિગત</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</si>
</sst>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164" formatCode="_-* #,##0.00_-;\-* #,##0.00_-;_-* &quot;-&quot;??_-;_-@_-"/>
    <numFmt numFmtId="165" formatCode="####\ ####\ ####\ ####"/>
    <numFmt numFmtId="166" formatCode="[$-7000447]0"/>
    <numFmt numFmtId="167" formatCode="####\ ####\ ####"/>
    <numFmt numFmtId="168" formatCode="_ * #,##0_ ;_ * \-#,##0_ ;_ * &quot;-&quot;_ ;_ @_ "/>
    <numFmt numFmtId="169" formatCode="[Red][&lt;0]\-General;[Green][&gt;=0]General"/>
    <numFmt numFmtId="170" formatCode="[Color10][&lt;0]\-General;[Red][&gt;=0]General"/>
  </numFmts>
  <fonts count="74">
    <font>
      <sz val="11"/>
      <color theme="1"/>
      <name val="Calibri"/>
      <family val="2"/>
      <scheme val="minor"/>
    </font>
    <font>
      <b/>
      <sz val="14"/>
      <color indexed="8"/>
      <name val="Arial"/>
      <family val="2"/>
    </font>
    <font>
      <sz val="12"/>
      <color indexed="8"/>
      <name val="Arial"/>
      <family val="2"/>
    </font>
    <font>
      <sz val="14"/>
      <color indexed="8"/>
      <name val="Shruti"/>
      <family val="2"/>
    </font>
    <font>
      <sz val="13"/>
      <color indexed="8"/>
      <name val="Shruti"/>
      <family val="2"/>
    </font>
    <font>
      <b/>
      <sz val="12"/>
      <color indexed="8"/>
      <name val="Arial"/>
      <family val="2"/>
    </font>
    <font>
      <b/>
      <sz val="10"/>
      <color indexed="8"/>
      <name val="Shruti"/>
      <family val="2"/>
    </font>
    <font>
      <sz val="9"/>
      <color indexed="8"/>
      <name val="Shruti"/>
      <family val="2"/>
    </font>
    <font>
      <sz val="9"/>
      <color indexed="8"/>
      <name val="Arial"/>
      <family val="2"/>
    </font>
    <font>
      <sz val="12"/>
      <color theme="0"/>
      <name val="Shruti"/>
      <family val="2"/>
    </font>
    <font>
      <b/>
      <sz val="12"/>
      <color indexed="8"/>
      <name val="Wingdings 3"/>
      <family val="1"/>
      <charset val="2"/>
    </font>
    <font>
      <sz val="12"/>
      <color theme="0"/>
      <name val="Arial"/>
      <family val="2"/>
    </font>
    <font>
      <sz val="11"/>
      <color indexed="8"/>
      <name val="Arial"/>
      <family val="2"/>
    </font>
    <font>
      <sz val="10"/>
      <color indexed="8"/>
      <name val="Arial"/>
      <family val="2"/>
    </font>
    <font>
      <b/>
      <sz val="16"/>
      <color indexed="10"/>
      <name val="Arial"/>
      <family val="2"/>
    </font>
    <font>
      <sz val="11"/>
      <color indexed="8"/>
      <name val="Symbol"/>
      <family val="1"/>
      <charset val="2"/>
    </font>
    <font>
      <sz val="11"/>
      <color indexed="8"/>
      <name val="LMG-Arun"/>
    </font>
    <font>
      <b/>
      <sz val="11"/>
      <color indexed="10"/>
      <name val="Arial"/>
      <family val="2"/>
    </font>
    <font>
      <b/>
      <sz val="11"/>
      <color indexed="10"/>
      <name val="Calibri"/>
      <family val="2"/>
    </font>
    <font>
      <b/>
      <sz val="11"/>
      <color indexed="8"/>
      <name val="Arial"/>
      <family val="2"/>
    </font>
    <font>
      <b/>
      <sz val="11"/>
      <color indexed="12"/>
      <name val="Arial"/>
      <family val="2"/>
    </font>
    <font>
      <sz val="10"/>
      <color indexed="8"/>
      <name val="Shruti"/>
      <family val="2"/>
    </font>
    <font>
      <sz val="10"/>
      <color indexed="10"/>
      <name val="Arial"/>
      <family val="2"/>
    </font>
    <font>
      <sz val="11"/>
      <name val="Arial"/>
      <family val="2"/>
    </font>
    <font>
      <sz val="9"/>
      <color rgb="FFFF0000"/>
      <name val="Arial"/>
      <family val="2"/>
    </font>
    <font>
      <b/>
      <sz val="11"/>
      <color indexed="8"/>
      <name val="Shruti"/>
      <family val="2"/>
    </font>
    <font>
      <sz val="9"/>
      <color indexed="8"/>
      <name val="Symbol"/>
      <family val="1"/>
      <charset val="2"/>
    </font>
    <font>
      <b/>
      <sz val="10"/>
      <color indexed="8"/>
      <name val="Arial"/>
      <family val="2"/>
    </font>
    <font>
      <b/>
      <sz val="11"/>
      <color rgb="FFFF0000"/>
      <name val="Arial"/>
      <family val="2"/>
    </font>
    <font>
      <sz val="11"/>
      <color rgb="FFFFFFFF"/>
      <name val="Calibri"/>
      <family val="2"/>
      <scheme val="minor"/>
    </font>
    <font>
      <sz val="18"/>
      <color theme="1"/>
      <name val="Calibri"/>
      <family val="2"/>
      <charset val="1"/>
      <scheme val="minor"/>
    </font>
    <font>
      <b/>
      <sz val="18"/>
      <color indexed="12"/>
      <name val="Calibri"/>
      <family val="2"/>
    </font>
    <font>
      <u/>
      <sz val="11"/>
      <color theme="10"/>
      <name val="Calibri"/>
      <family val="2"/>
    </font>
    <font>
      <sz val="16"/>
      <color theme="1"/>
      <name val="Calibri"/>
      <family val="2"/>
      <scheme val="minor"/>
    </font>
    <font>
      <sz val="16"/>
      <color theme="10"/>
      <name val="Calibri"/>
      <family val="2"/>
    </font>
    <font>
      <sz val="16"/>
      <color rgb="FF555555"/>
      <name val="Arial"/>
      <family val="2"/>
    </font>
    <font>
      <u/>
      <sz val="16"/>
      <color theme="10"/>
      <name val="Calibri"/>
      <family val="2"/>
    </font>
    <font>
      <b/>
      <sz val="11"/>
      <color theme="1"/>
      <name val="Calibri"/>
      <family val="2"/>
      <scheme val="minor"/>
    </font>
    <font>
      <b/>
      <sz val="9"/>
      <color indexed="8"/>
      <name val="Arial"/>
      <family val="2"/>
    </font>
    <font>
      <sz val="11"/>
      <color theme="0"/>
      <name val="Arial"/>
      <family val="2"/>
    </font>
    <font>
      <sz val="14"/>
      <color theme="10"/>
      <name val="Calibri"/>
      <family val="2"/>
    </font>
    <font>
      <sz val="11"/>
      <color theme="10"/>
      <name val="Calibri"/>
      <family val="2"/>
    </font>
    <font>
      <b/>
      <sz val="11"/>
      <color theme="10"/>
      <name val="Calibri"/>
      <family val="2"/>
    </font>
    <font>
      <b/>
      <sz val="14"/>
      <color theme="10"/>
      <name val="Calibri"/>
      <family val="2"/>
    </font>
    <font>
      <b/>
      <sz val="10"/>
      <name val="Arial"/>
      <family val="2"/>
    </font>
    <font>
      <b/>
      <sz val="16"/>
      <color theme="10"/>
      <name val="Calibri"/>
      <family val="2"/>
    </font>
    <font>
      <b/>
      <sz val="16"/>
      <color rgb="FFFF0000"/>
      <name val="Calibri"/>
      <family val="2"/>
      <scheme val="minor"/>
    </font>
    <font>
      <b/>
      <sz val="11"/>
      <color rgb="FFFF0000"/>
      <name val="Calibri"/>
      <family val="2"/>
      <scheme val="minor"/>
    </font>
    <font>
      <sz val="11"/>
      <color theme="1"/>
      <name val="Calibri"/>
      <family val="2"/>
      <scheme val="minor"/>
    </font>
    <font>
      <sz val="11"/>
      <color theme="0"/>
      <name val="Calibri"/>
      <family val="2"/>
      <scheme val="minor"/>
    </font>
    <font>
      <sz val="11"/>
      <color rgb="FFB2B2B2"/>
      <name val="Calibri"/>
      <family val="2"/>
      <scheme val="minor"/>
    </font>
    <font>
      <sz val="9"/>
      <color indexed="81"/>
      <name val="Tahoma"/>
      <family val="2"/>
    </font>
    <font>
      <b/>
      <sz val="9"/>
      <color indexed="81"/>
      <name val="Tahoma"/>
      <family val="2"/>
    </font>
    <font>
      <sz val="10"/>
      <name val="Arial"/>
      <family val="2"/>
    </font>
    <font>
      <b/>
      <sz val="12"/>
      <color rgb="FF0070C0"/>
      <name val="Arial"/>
      <family val="2"/>
    </font>
    <font>
      <b/>
      <sz val="10"/>
      <color rgb="FF0070C0"/>
      <name val="Arial"/>
      <family val="2"/>
    </font>
    <font>
      <b/>
      <sz val="16"/>
      <color rgb="FF7030A0"/>
      <name val="Arial"/>
      <family val="2"/>
    </font>
    <font>
      <b/>
      <sz val="12"/>
      <color theme="0"/>
      <name val="Calibri"/>
      <family val="2"/>
      <scheme val="minor"/>
    </font>
    <font>
      <b/>
      <sz val="12"/>
      <name val="Calibri"/>
      <family val="2"/>
      <scheme val="minor"/>
    </font>
    <font>
      <b/>
      <sz val="11"/>
      <color rgb="FF00B050"/>
      <name val="Arial"/>
      <family val="2"/>
    </font>
    <font>
      <b/>
      <sz val="16"/>
      <color theme="0"/>
      <name val="Calibri"/>
      <family val="2"/>
      <scheme val="minor"/>
    </font>
    <font>
      <b/>
      <sz val="12"/>
      <color theme="1"/>
      <name val="Calibri"/>
      <family val="2"/>
      <scheme val="minor"/>
    </font>
    <font>
      <b/>
      <sz val="16"/>
      <color theme="1"/>
      <name val="Calibri"/>
      <family val="2"/>
      <scheme val="minor"/>
    </font>
    <font>
      <sz val="18"/>
      <color theme="1"/>
      <name val="Calibri"/>
      <family val="2"/>
      <scheme val="minor"/>
    </font>
    <font>
      <sz val="10"/>
      <color theme="0"/>
      <name val="Arial"/>
      <family val="2"/>
    </font>
    <font>
      <b/>
      <sz val="10"/>
      <color rgb="FFFF0000"/>
      <name val="Arial"/>
      <family val="2"/>
    </font>
    <font>
      <b/>
      <sz val="9"/>
      <color rgb="FFFF0000"/>
      <name val="Arial"/>
      <family val="2"/>
    </font>
    <font>
      <b/>
      <sz val="10"/>
      <color indexed="10"/>
      <name val="Arial"/>
      <family val="2"/>
    </font>
    <font>
      <b/>
      <u/>
      <sz val="10"/>
      <color rgb="FFFF0000"/>
      <name val="Arial"/>
      <family val="2"/>
    </font>
    <font>
      <b/>
      <sz val="18"/>
      <color theme="0"/>
      <name val="Calibri"/>
      <family val="2"/>
    </font>
    <font>
      <b/>
      <sz val="18"/>
      <color theme="0"/>
      <name val="Arial"/>
      <family val="2"/>
    </font>
    <font>
      <b/>
      <sz val="11"/>
      <color theme="0"/>
      <name val="Arial"/>
      <family val="2"/>
    </font>
    <font>
      <sz val="14"/>
      <color theme="0"/>
      <name val="Arial"/>
      <family val="2"/>
    </font>
    <font>
      <b/>
      <sz val="14"/>
      <color theme="0"/>
      <name val="Arial"/>
      <family val="2"/>
    </font>
  </fonts>
  <fills count="9">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92D050"/>
        <bgColor indexed="64"/>
      </patternFill>
    </fill>
  </fills>
  <borders count="4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theme="0"/>
      </left>
      <right style="thin">
        <color theme="0"/>
      </right>
      <top style="thin">
        <color theme="0"/>
      </top>
      <bottom style="thin">
        <color auto="1"/>
      </bottom>
      <diagonal/>
    </border>
    <border>
      <left/>
      <right/>
      <top style="thin">
        <color theme="0"/>
      </top>
      <bottom/>
      <diagonal/>
    </border>
    <border>
      <left style="thin">
        <color theme="0"/>
      </left>
      <right style="thin">
        <color theme="0"/>
      </right>
      <top style="thin">
        <color auto="1"/>
      </top>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s>
  <cellStyleXfs count="3">
    <xf numFmtId="0" fontId="0" fillId="0" borderId="0"/>
    <xf numFmtId="0" fontId="32" fillId="0" borderId="0" applyNumberFormat="0" applyFill="0" applyBorder="0" applyAlignment="0" applyProtection="0">
      <alignment vertical="top"/>
      <protection locked="0"/>
    </xf>
    <xf numFmtId="0" fontId="48" fillId="0" borderId="0"/>
  </cellStyleXfs>
  <cellXfs count="335">
    <xf numFmtId="0" fontId="0" fillId="0" borderId="0" xfId="0"/>
    <xf numFmtId="0" fontId="12" fillId="2" borderId="15" xfId="2" applyFont="1" applyFill="1" applyBorder="1" applyAlignment="1" applyProtection="1">
      <alignment vertical="center"/>
      <protection locked="0"/>
    </xf>
    <xf numFmtId="0" fontId="12" fillId="2" borderId="16" xfId="2" applyFont="1" applyFill="1" applyBorder="1" applyAlignment="1" applyProtection="1">
      <alignment vertical="center"/>
      <protection locked="0"/>
    </xf>
    <xf numFmtId="0" fontId="12" fillId="0" borderId="0" xfId="2" applyFont="1" applyBorder="1" applyProtection="1">
      <protection locked="0"/>
    </xf>
    <xf numFmtId="0" fontId="12" fillId="2" borderId="5" xfId="2" applyFont="1" applyFill="1" applyBorder="1" applyProtection="1">
      <protection locked="0"/>
    </xf>
    <xf numFmtId="0" fontId="30" fillId="2" borderId="16" xfId="2" applyFont="1" applyFill="1" applyBorder="1" applyAlignment="1" applyProtection="1">
      <alignment vertical="center"/>
      <protection locked="0"/>
    </xf>
    <xf numFmtId="14" fontId="30" fillId="2" borderId="16" xfId="2" applyNumberFormat="1" applyFont="1" applyFill="1" applyBorder="1" applyAlignment="1" applyProtection="1">
      <alignment horizontal="left" vertical="center"/>
      <protection locked="0"/>
    </xf>
    <xf numFmtId="49" fontId="30" fillId="2" borderId="16" xfId="2" applyNumberFormat="1" applyFont="1" applyFill="1" applyBorder="1" applyAlignment="1" applyProtection="1">
      <alignment horizontal="left" vertical="center"/>
      <protection locked="0"/>
    </xf>
    <xf numFmtId="167" fontId="30" fillId="2" borderId="16" xfId="2" applyNumberFormat="1" applyFont="1" applyFill="1" applyBorder="1" applyAlignment="1" applyProtection="1">
      <alignment horizontal="left" vertical="center"/>
      <protection locked="0"/>
    </xf>
    <xf numFmtId="0" fontId="30" fillId="2" borderId="34" xfId="2" applyFont="1" applyFill="1" applyBorder="1" applyAlignment="1" applyProtection="1">
      <alignment horizontal="left" vertical="center"/>
      <protection locked="0"/>
    </xf>
    <xf numFmtId="0" fontId="0" fillId="0" borderId="0" xfId="2" applyFont="1" applyProtection="1">
      <protection hidden="1"/>
    </xf>
    <xf numFmtId="0" fontId="0" fillId="0" borderId="0" xfId="2" applyFont="1" applyProtection="1">
      <protection locked="0"/>
    </xf>
    <xf numFmtId="0" fontId="50" fillId="3" borderId="0" xfId="2" applyFont="1" applyFill="1" applyProtection="1">
      <protection locked="0"/>
    </xf>
    <xf numFmtId="169" fontId="0" fillId="0" borderId="0" xfId="0" applyNumberFormat="1"/>
    <xf numFmtId="0" fontId="63" fillId="0" borderId="0" xfId="0" applyFont="1"/>
    <xf numFmtId="168" fontId="58" fillId="6" borderId="41" xfId="0" applyNumberFormat="1" applyFont="1" applyFill="1" applyBorder="1" applyAlignment="1">
      <alignment horizontal="center" vertical="center" wrapText="1"/>
    </xf>
    <xf numFmtId="168" fontId="58" fillId="7" borderId="39" xfId="0" applyNumberFormat="1" applyFont="1" applyFill="1" applyBorder="1" applyAlignment="1">
      <alignment horizontal="center" vertical="center" wrapText="1"/>
    </xf>
    <xf numFmtId="0" fontId="61" fillId="0" borderId="15" xfId="0" applyFont="1" applyBorder="1"/>
    <xf numFmtId="164" fontId="62" fillId="0" borderId="15" xfId="0" applyNumberFormat="1" applyFont="1" applyBorder="1"/>
    <xf numFmtId="0" fontId="0" fillId="0" borderId="0" xfId="2" applyFont="1" applyProtection="1"/>
    <xf numFmtId="0" fontId="29" fillId="0" borderId="0" xfId="2" applyFont="1" applyAlignment="1" applyProtection="1">
      <alignment horizontal="center"/>
    </xf>
    <xf numFmtId="0" fontId="12" fillId="2" borderId="0" xfId="2" applyFont="1" applyFill="1" applyBorder="1" applyAlignment="1" applyProtection="1">
      <alignment horizontal="center"/>
      <protection locked="0"/>
    </xf>
    <xf numFmtId="0" fontId="12" fillId="2" borderId="7" xfId="2" applyFont="1" applyFill="1" applyBorder="1" applyAlignment="1" applyProtection="1">
      <alignment horizontal="center"/>
      <protection locked="0"/>
    </xf>
    <xf numFmtId="0" fontId="31" fillId="0" borderId="1" xfId="2" applyFont="1" applyBorder="1" applyAlignment="1" applyProtection="1">
      <alignment horizontal="left" vertical="center"/>
      <protection hidden="1"/>
    </xf>
    <xf numFmtId="0" fontId="31" fillId="0" borderId="3" xfId="2" applyFont="1" applyBorder="1" applyAlignment="1" applyProtection="1">
      <alignment horizontal="left" vertical="center"/>
      <protection hidden="1"/>
    </xf>
    <xf numFmtId="0" fontId="0" fillId="0" borderId="4" xfId="2" applyFont="1" applyBorder="1" applyProtection="1">
      <protection hidden="1"/>
    </xf>
    <xf numFmtId="0" fontId="0" fillId="0" borderId="7" xfId="2" applyFont="1" applyBorder="1" applyProtection="1">
      <protection hidden="1"/>
    </xf>
    <xf numFmtId="0" fontId="33" fillId="0" borderId="4" xfId="2" applyFont="1" applyBorder="1" applyProtection="1">
      <protection hidden="1"/>
    </xf>
    <xf numFmtId="0" fontId="34" fillId="0" borderId="7" xfId="1" applyFont="1" applyBorder="1" applyAlignment="1" applyProtection="1">
      <protection hidden="1"/>
    </xf>
    <xf numFmtId="0" fontId="35" fillId="0" borderId="4" xfId="2" applyFont="1" applyBorder="1" applyAlignment="1" applyProtection="1">
      <alignment wrapText="1"/>
      <protection hidden="1"/>
    </xf>
    <xf numFmtId="0" fontId="36" fillId="0" borderId="4" xfId="1" applyFont="1" applyBorder="1" applyAlignment="1" applyProtection="1">
      <alignment horizontal="left" wrapText="1" indent="1"/>
      <protection hidden="1"/>
    </xf>
    <xf numFmtId="0" fontId="36" fillId="0" borderId="24" xfId="1" applyFont="1" applyBorder="1" applyAlignment="1" applyProtection="1">
      <alignment horizontal="left" wrapText="1" indent="1"/>
      <protection hidden="1"/>
    </xf>
    <xf numFmtId="0" fontId="34" fillId="0" borderId="26" xfId="1" applyFont="1" applyBorder="1" applyAlignment="1" applyProtection="1">
      <protection hidden="1"/>
    </xf>
    <xf numFmtId="0" fontId="69" fillId="8" borderId="31" xfId="2" applyFont="1" applyFill="1" applyBorder="1" applyAlignment="1" applyProtection="1">
      <alignment vertical="center"/>
      <protection hidden="1"/>
    </xf>
    <xf numFmtId="0" fontId="70" fillId="8" borderId="32" xfId="2" applyFont="1" applyFill="1" applyBorder="1" applyAlignment="1" applyProtection="1">
      <alignment vertical="center"/>
      <protection hidden="1"/>
    </xf>
    <xf numFmtId="0" fontId="69" fillId="8" borderId="17" xfId="2" applyFont="1" applyFill="1" applyBorder="1" applyAlignment="1" applyProtection="1">
      <alignment vertical="center"/>
      <protection hidden="1"/>
    </xf>
    <xf numFmtId="0" fontId="69" fillId="8" borderId="33" xfId="2" applyFont="1" applyFill="1" applyBorder="1" applyAlignment="1" applyProtection="1">
      <alignment vertical="center"/>
      <protection hidden="1"/>
    </xf>
    <xf numFmtId="0" fontId="29" fillId="0" borderId="0" xfId="2" applyFont="1" applyAlignment="1" applyProtection="1">
      <alignment horizontal="center"/>
      <protection locked="0"/>
    </xf>
    <xf numFmtId="0" fontId="49" fillId="3" borderId="0" xfId="2" applyFont="1" applyFill="1" applyProtection="1">
      <protection locked="0"/>
    </xf>
    <xf numFmtId="0" fontId="12" fillId="0" borderId="0" xfId="2" applyFont="1" applyBorder="1" applyAlignment="1" applyProtection="1">
      <alignment horizontal="right"/>
      <protection locked="0"/>
    </xf>
    <xf numFmtId="0" fontId="2" fillId="0" borderId="4" xfId="2" applyFont="1" applyBorder="1" applyAlignment="1" applyProtection="1">
      <alignment horizontal="center" vertical="center"/>
    </xf>
    <xf numFmtId="0" fontId="2" fillId="0" borderId="0" xfId="2" applyFont="1" applyBorder="1" applyAlignment="1" applyProtection="1">
      <alignment horizontal="right" vertical="center"/>
    </xf>
    <xf numFmtId="0" fontId="3" fillId="0" borderId="0" xfId="2" applyFont="1" applyBorder="1" applyAlignment="1" applyProtection="1">
      <alignment horizontal="left" vertical="top"/>
    </xf>
    <xf numFmtId="0" fontId="4" fillId="0" borderId="0" xfId="2" applyFont="1" applyBorder="1" applyAlignment="1" applyProtection="1">
      <alignment horizontal="center" vertical="top"/>
    </xf>
    <xf numFmtId="0" fontId="4" fillId="0" borderId="7" xfId="2" applyFont="1" applyBorder="1" applyAlignment="1" applyProtection="1">
      <alignment horizontal="center" vertical="top"/>
    </xf>
    <xf numFmtId="0" fontId="6" fillId="0" borderId="0" xfId="2" applyFont="1" applyBorder="1" applyAlignment="1" applyProtection="1">
      <alignment horizontal="right" vertical="top"/>
    </xf>
    <xf numFmtId="0" fontId="7" fillId="0" borderId="0" xfId="2" applyFont="1" applyBorder="1" applyAlignment="1" applyProtection="1">
      <alignment horizontal="left" vertical="top"/>
    </xf>
    <xf numFmtId="0" fontId="6" fillId="0" borderId="0" xfId="2" applyFont="1" applyBorder="1" applyAlignment="1" applyProtection="1">
      <alignment horizontal="left" vertical="top"/>
    </xf>
    <xf numFmtId="0" fontId="8" fillId="0" borderId="0" xfId="2" applyFont="1" applyBorder="1" applyAlignment="1" applyProtection="1">
      <alignment horizontal="right" vertical="center"/>
    </xf>
    <xf numFmtId="0" fontId="7" fillId="0" borderId="0" xfId="2" applyFont="1" applyBorder="1" applyAlignment="1" applyProtection="1">
      <alignment horizontal="center" vertical="top"/>
    </xf>
    <xf numFmtId="0" fontId="7" fillId="0" borderId="7" xfId="2" applyFont="1" applyBorder="1" applyAlignment="1" applyProtection="1">
      <alignment horizontal="center" vertical="top"/>
    </xf>
    <xf numFmtId="0" fontId="7" fillId="0" borderId="0" xfId="2" applyFont="1" applyBorder="1" applyAlignment="1" applyProtection="1">
      <alignment horizontal="right" vertical="top"/>
    </xf>
    <xf numFmtId="0" fontId="12" fillId="0" borderId="4" xfId="2" applyFont="1" applyBorder="1" applyProtection="1"/>
    <xf numFmtId="0" fontId="12" fillId="0" borderId="0" xfId="2" applyFont="1" applyBorder="1" applyProtection="1"/>
    <xf numFmtId="0" fontId="12" fillId="0" borderId="7" xfId="2" applyFont="1" applyBorder="1" applyProtection="1"/>
    <xf numFmtId="0" fontId="27" fillId="0" borderId="10" xfId="2" applyFont="1" applyBorder="1" applyAlignment="1" applyProtection="1">
      <alignment horizontal="center" vertical="center" wrapText="1"/>
    </xf>
    <xf numFmtId="0" fontId="27" fillId="0" borderId="13" xfId="2" applyFont="1" applyBorder="1" applyAlignment="1" applyProtection="1">
      <alignment horizontal="center" vertical="center" wrapText="1"/>
    </xf>
    <xf numFmtId="0" fontId="38" fillId="0" borderId="15" xfId="2" applyFont="1" applyBorder="1" applyAlignment="1" applyProtection="1">
      <alignment horizontal="center" vertical="center" wrapText="1"/>
    </xf>
    <xf numFmtId="0" fontId="27" fillId="0" borderId="15" xfId="2" applyFont="1" applyBorder="1" applyAlignment="1" applyProtection="1">
      <alignment horizontal="center" vertical="center" wrapText="1"/>
    </xf>
    <xf numFmtId="0" fontId="27" fillId="0" borderId="16" xfId="2" applyFont="1" applyBorder="1" applyAlignment="1" applyProtection="1">
      <alignment horizontal="center" vertical="center" wrapText="1"/>
    </xf>
    <xf numFmtId="0" fontId="13" fillId="0" borderId="17" xfId="2" applyFont="1" applyBorder="1" applyAlignment="1" applyProtection="1">
      <alignment vertical="center"/>
    </xf>
    <xf numFmtId="0" fontId="27" fillId="0" borderId="17" xfId="2" applyFont="1" applyBorder="1" applyAlignment="1" applyProtection="1">
      <alignment vertical="center"/>
    </xf>
    <xf numFmtId="0" fontId="2" fillId="0" borderId="4" xfId="2" applyFont="1" applyBorder="1" applyProtection="1"/>
    <xf numFmtId="0" fontId="12" fillId="0" borderId="4" xfId="2" applyFont="1" applyBorder="1" applyAlignment="1" applyProtection="1">
      <alignment horizontal="right"/>
    </xf>
    <xf numFmtId="0" fontId="12" fillId="0" borderId="4" xfId="2" applyFont="1" applyBorder="1" applyAlignment="1" applyProtection="1"/>
    <xf numFmtId="0" fontId="2" fillId="0" borderId="0" xfId="2" applyFont="1" applyBorder="1" applyProtection="1"/>
    <xf numFmtId="0" fontId="2" fillId="0" borderId="7" xfId="2" applyFont="1" applyBorder="1" applyProtection="1"/>
    <xf numFmtId="0" fontId="15" fillId="0" borderId="0" xfId="2" applyFont="1" applyBorder="1" applyAlignment="1" applyProtection="1">
      <alignment horizontal="right"/>
    </xf>
    <xf numFmtId="0" fontId="39" fillId="0" borderId="0" xfId="2" applyFont="1" applyBorder="1" applyProtection="1"/>
    <xf numFmtId="0" fontId="14" fillId="0" borderId="0" xfId="2" applyFont="1" applyBorder="1" applyAlignment="1" applyProtection="1">
      <alignment horizontal="center" vertical="center"/>
    </xf>
    <xf numFmtId="0" fontId="12" fillId="0" borderId="15" xfId="2" applyFont="1" applyBorder="1" applyAlignment="1" applyProtection="1">
      <alignment vertical="center"/>
    </xf>
    <xf numFmtId="14" fontId="19" fillId="0" borderId="0" xfId="2" applyNumberFormat="1" applyFont="1" applyBorder="1" applyProtection="1"/>
    <xf numFmtId="0" fontId="12" fillId="0" borderId="0" xfId="2" applyFont="1" applyBorder="1" applyAlignment="1" applyProtection="1"/>
    <xf numFmtId="0" fontId="12" fillId="0" borderId="0" xfId="2" applyFont="1" applyBorder="1" applyAlignment="1" applyProtection="1">
      <alignment horizontal="right"/>
    </xf>
    <xf numFmtId="0" fontId="12" fillId="0" borderId="24" xfId="2" applyFont="1" applyBorder="1" applyProtection="1"/>
    <xf numFmtId="0" fontId="12" fillId="0" borderId="25" xfId="2" applyFont="1" applyBorder="1" applyProtection="1"/>
    <xf numFmtId="0" fontId="12" fillId="0" borderId="25" xfId="2" applyFont="1" applyBorder="1" applyAlignment="1" applyProtection="1">
      <alignment horizontal="right"/>
    </xf>
    <xf numFmtId="0" fontId="12" fillId="0" borderId="25" xfId="2" applyFont="1" applyBorder="1" applyAlignment="1" applyProtection="1">
      <alignment horizontal="center"/>
    </xf>
    <xf numFmtId="0" fontId="12" fillId="0" borderId="26" xfId="2" applyFont="1" applyBorder="1" applyAlignment="1" applyProtection="1">
      <alignment horizontal="center"/>
    </xf>
    <xf numFmtId="0" fontId="43" fillId="0" borderId="4" xfId="1" applyFont="1" applyBorder="1" applyAlignment="1" applyProtection="1"/>
    <xf numFmtId="0" fontId="42" fillId="0" borderId="0" xfId="1" applyFont="1" applyBorder="1" applyAlignment="1" applyProtection="1"/>
    <xf numFmtId="0" fontId="41" fillId="0" borderId="0" xfId="1" applyFont="1" applyBorder="1" applyAlignment="1" applyProtection="1"/>
    <xf numFmtId="0" fontId="41" fillId="0" borderId="0" xfId="1" applyFont="1" applyAlignment="1" applyProtection="1"/>
    <xf numFmtId="0" fontId="41" fillId="0" borderId="0" xfId="1" applyFont="1" applyBorder="1" applyAlignment="1" applyProtection="1">
      <alignment horizontal="center"/>
    </xf>
    <xf numFmtId="0" fontId="41" fillId="0" borderId="7" xfId="1" applyFont="1" applyBorder="1" applyAlignment="1" applyProtection="1">
      <alignment horizontal="center"/>
    </xf>
    <xf numFmtId="0" fontId="42" fillId="0" borderId="4" xfId="1" applyFont="1" applyBorder="1" applyAlignment="1" applyProtection="1"/>
    <xf numFmtId="0" fontId="40" fillId="0" borderId="0" xfId="1" applyFont="1" applyBorder="1" applyAlignment="1" applyProtection="1">
      <alignment horizontal="left"/>
    </xf>
    <xf numFmtId="0" fontId="42" fillId="0" borderId="24" xfId="1" applyFont="1" applyBorder="1" applyAlignment="1" applyProtection="1"/>
    <xf numFmtId="0" fontId="42" fillId="0" borderId="25" xfId="1" applyFont="1" applyBorder="1" applyAlignment="1" applyProtection="1"/>
    <xf numFmtId="0" fontId="41" fillId="0" borderId="25" xfId="1" applyFont="1" applyBorder="1" applyAlignment="1" applyProtection="1"/>
    <xf numFmtId="0" fontId="40" fillId="0" borderId="25" xfId="1" quotePrefix="1" applyFont="1" applyBorder="1" applyAlignment="1" applyProtection="1"/>
    <xf numFmtId="0" fontId="41" fillId="0" borderId="26" xfId="1" applyFont="1" applyBorder="1" applyAlignment="1" applyProtection="1"/>
    <xf numFmtId="0" fontId="18" fillId="0" borderId="0" xfId="2" applyFont="1" applyProtection="1"/>
    <xf numFmtId="0" fontId="12" fillId="0" borderId="0" xfId="2" applyFont="1" applyProtection="1"/>
    <xf numFmtId="0" fontId="12" fillId="0" borderId="25" xfId="2" applyFont="1" applyBorder="1" applyAlignment="1" applyProtection="1">
      <alignment vertical="center"/>
    </xf>
    <xf numFmtId="0" fontId="39" fillId="0" borderId="0" xfId="2" applyFont="1" applyProtection="1"/>
    <xf numFmtId="0" fontId="73" fillId="8" borderId="35" xfId="2" applyFont="1" applyFill="1" applyBorder="1" applyAlignment="1" applyProtection="1">
      <alignment horizontal="left" vertical="center"/>
    </xf>
    <xf numFmtId="0" fontId="73" fillId="8" borderId="36" xfId="2" applyFont="1" applyFill="1" applyBorder="1" applyAlignment="1" applyProtection="1">
      <alignment vertical="center"/>
    </xf>
    <xf numFmtId="0" fontId="73" fillId="8" borderId="36" xfId="2" applyFont="1" applyFill="1" applyBorder="1" applyAlignment="1" applyProtection="1">
      <alignment horizontal="left" vertical="center"/>
    </xf>
    <xf numFmtId="0" fontId="12" fillId="4" borderId="0" xfId="2" applyFont="1" applyFill="1" applyBorder="1" applyAlignment="1" applyProtection="1">
      <alignment vertical="center"/>
    </xf>
    <xf numFmtId="14" fontId="39" fillId="0" borderId="0" xfId="2" applyNumberFormat="1" applyFont="1" applyProtection="1"/>
    <xf numFmtId="0" fontId="25" fillId="4" borderId="5" xfId="2" applyFont="1" applyFill="1" applyBorder="1" applyAlignment="1" applyProtection="1">
      <alignment vertical="top"/>
    </xf>
    <xf numFmtId="0" fontId="25" fillId="4" borderId="5" xfId="2" applyFont="1" applyFill="1" applyBorder="1" applyAlignment="1" applyProtection="1">
      <alignment horizontal="center" vertical="top"/>
    </xf>
    <xf numFmtId="0" fontId="25" fillId="4" borderId="6" xfId="2" applyFont="1" applyFill="1" applyBorder="1" applyAlignment="1" applyProtection="1">
      <alignment vertical="top"/>
    </xf>
    <xf numFmtId="0" fontId="12" fillId="4" borderId="4" xfId="2" applyFont="1" applyFill="1" applyBorder="1" applyAlignment="1" applyProtection="1">
      <alignment vertical="center"/>
    </xf>
    <xf numFmtId="0" fontId="12" fillId="4" borderId="0" xfId="2" applyFont="1" applyFill="1" applyProtection="1"/>
    <xf numFmtId="0" fontId="12" fillId="4" borderId="0" xfId="2" applyFont="1" applyFill="1" applyBorder="1" applyAlignment="1" applyProtection="1"/>
    <xf numFmtId="165" fontId="12" fillId="4" borderId="0" xfId="2" applyNumberFormat="1" applyFont="1" applyFill="1" applyBorder="1" applyAlignment="1" applyProtection="1">
      <alignment vertical="center"/>
    </xf>
    <xf numFmtId="0" fontId="12" fillId="4" borderId="7" xfId="2" applyFont="1" applyFill="1" applyBorder="1" applyProtection="1"/>
    <xf numFmtId="0" fontId="12" fillId="4" borderId="27" xfId="2" applyFont="1" applyFill="1" applyBorder="1" applyAlignment="1" applyProtection="1">
      <alignment vertical="center"/>
    </xf>
    <xf numFmtId="0" fontId="12" fillId="4" borderId="22" xfId="2" applyFont="1" applyFill="1" applyBorder="1" applyAlignment="1" applyProtection="1">
      <alignment vertical="center"/>
    </xf>
    <xf numFmtId="0" fontId="12" fillId="4" borderId="23" xfId="2" applyFont="1" applyFill="1" applyBorder="1" applyProtection="1"/>
    <xf numFmtId="0" fontId="19" fillId="0" borderId="4" xfId="2" applyNumberFormat="1" applyFont="1" applyBorder="1" applyAlignment="1" applyProtection="1">
      <alignment horizontal="center" vertical="center"/>
    </xf>
    <xf numFmtId="0" fontId="19" fillId="0" borderId="0" xfId="2" applyFont="1" applyBorder="1" applyAlignment="1" applyProtection="1">
      <alignment vertical="center"/>
    </xf>
    <xf numFmtId="0" fontId="12" fillId="0" borderId="0" xfId="2" applyFont="1" applyBorder="1" applyAlignment="1" applyProtection="1">
      <alignment vertical="center"/>
    </xf>
    <xf numFmtId="0" fontId="12" fillId="0" borderId="0" xfId="2" applyFont="1" applyBorder="1" applyAlignment="1" applyProtection="1">
      <alignment horizontal="right" vertical="center"/>
    </xf>
    <xf numFmtId="0" fontId="12" fillId="0" borderId="7" xfId="2" applyFont="1" applyBorder="1" applyAlignment="1" applyProtection="1"/>
    <xf numFmtId="166" fontId="12" fillId="0" borderId="0" xfId="2" applyNumberFormat="1" applyFont="1" applyBorder="1" applyAlignment="1" applyProtection="1">
      <alignment vertical="center"/>
    </xf>
    <xf numFmtId="0" fontId="13" fillId="0" borderId="0" xfId="2" applyFont="1" applyBorder="1" applyAlignment="1" applyProtection="1">
      <alignment vertical="center"/>
    </xf>
    <xf numFmtId="0" fontId="27" fillId="0" borderId="0" xfId="2" applyFont="1" applyBorder="1" applyAlignment="1" applyProtection="1">
      <alignment vertical="center"/>
    </xf>
    <xf numFmtId="0" fontId="13" fillId="0" borderId="0" xfId="2" applyFont="1" applyBorder="1" applyAlignment="1" applyProtection="1">
      <alignment horizontal="right" vertical="center"/>
    </xf>
    <xf numFmtId="41" fontId="12" fillId="0" borderId="0" xfId="2" applyNumberFormat="1" applyFont="1" applyBorder="1" applyAlignment="1" applyProtection="1">
      <alignment horizontal="center" vertical="center"/>
    </xf>
    <xf numFmtId="0" fontId="28" fillId="0" borderId="12" xfId="2" applyFont="1" applyBorder="1" applyProtection="1"/>
    <xf numFmtId="0" fontId="39" fillId="0" borderId="8" xfId="2" applyFont="1" applyBorder="1" applyProtection="1"/>
    <xf numFmtId="0" fontId="12" fillId="0" borderId="8" xfId="2" applyFont="1" applyBorder="1" applyProtection="1"/>
    <xf numFmtId="0" fontId="12" fillId="0" borderId="42" xfId="2" applyFont="1" applyBorder="1" applyProtection="1"/>
    <xf numFmtId="41" fontId="12" fillId="0" borderId="0" xfId="2" applyNumberFormat="1" applyFont="1" applyBorder="1" applyAlignment="1" applyProtection="1">
      <alignment vertical="center"/>
    </xf>
    <xf numFmtId="0" fontId="17" fillId="0" borderId="0" xfId="2" applyFont="1" applyProtection="1"/>
    <xf numFmtId="0" fontId="12" fillId="0" borderId="0" xfId="2" applyFont="1" applyFill="1" applyProtection="1"/>
    <xf numFmtId="0" fontId="66" fillId="0" borderId="0" xfId="2" applyFont="1" applyProtection="1"/>
    <xf numFmtId="0" fontId="71" fillId="0" borderId="0" xfId="2" applyFont="1" applyProtection="1"/>
    <xf numFmtId="0" fontId="19" fillId="0" borderId="0" xfId="2" applyFont="1" applyProtection="1"/>
    <xf numFmtId="0" fontId="64" fillId="0" borderId="0" xfId="2" applyFont="1" applyBorder="1" applyAlignment="1" applyProtection="1">
      <alignment vertical="center"/>
    </xf>
    <xf numFmtId="166" fontId="12" fillId="0" borderId="0" xfId="2" applyNumberFormat="1" applyFont="1" applyFill="1" applyBorder="1" applyAlignment="1" applyProtection="1">
      <alignment vertical="center"/>
    </xf>
    <xf numFmtId="0" fontId="13" fillId="0" borderId="0" xfId="2" applyFont="1" applyFill="1" applyBorder="1" applyAlignment="1" applyProtection="1">
      <alignment vertical="center"/>
    </xf>
    <xf numFmtId="0" fontId="38" fillId="0" borderId="0" xfId="2" applyFont="1" applyFill="1" applyBorder="1" applyAlignment="1" applyProtection="1">
      <alignment vertical="center"/>
    </xf>
    <xf numFmtId="3" fontId="13" fillId="0" borderId="0" xfId="2" applyNumberFormat="1" applyFont="1" applyFill="1" applyBorder="1" applyAlignment="1" applyProtection="1">
      <alignment vertical="center"/>
    </xf>
    <xf numFmtId="0" fontId="12" fillId="0" borderId="0" xfId="2" applyFont="1" applyFill="1" applyBorder="1" applyAlignment="1" applyProtection="1">
      <alignment horizontal="right" vertical="center"/>
    </xf>
    <xf numFmtId="0" fontId="19" fillId="0" borderId="0" xfId="2" applyFont="1" applyBorder="1" applyAlignment="1" applyProtection="1">
      <alignment horizontal="right" vertical="center"/>
    </xf>
    <xf numFmtId="0" fontId="27" fillId="0" borderId="0" xfId="2" applyFont="1" applyBorder="1" applyAlignment="1" applyProtection="1">
      <alignment horizontal="left" vertical="center"/>
    </xf>
    <xf numFmtId="0" fontId="12" fillId="0" borderId="0" xfId="2" quotePrefix="1" applyFont="1" applyProtection="1"/>
    <xf numFmtId="41" fontId="39" fillId="0" borderId="0" xfId="2" applyNumberFormat="1" applyFont="1" applyProtection="1"/>
    <xf numFmtId="0" fontId="12" fillId="0" borderId="4" xfId="2" applyNumberFormat="1" applyFont="1" applyBorder="1" applyAlignment="1" applyProtection="1">
      <alignment horizontal="center" vertical="center"/>
    </xf>
    <xf numFmtId="0" fontId="13" fillId="0" borderId="4" xfId="2" applyNumberFormat="1" applyFont="1" applyBorder="1" applyAlignment="1" applyProtection="1">
      <alignment horizontal="left" vertical="center"/>
    </xf>
    <xf numFmtId="0" fontId="8" fillId="0" borderId="0" xfId="2" applyFont="1" applyBorder="1" applyAlignment="1" applyProtection="1">
      <alignment horizontal="left" vertical="center"/>
    </xf>
    <xf numFmtId="0" fontId="13" fillId="0" borderId="0" xfId="2" applyNumberFormat="1" applyFont="1" applyBorder="1" applyAlignment="1" applyProtection="1">
      <alignment horizontal="left" vertical="center"/>
    </xf>
    <xf numFmtId="0" fontId="26" fillId="0" borderId="0" xfId="2" applyFont="1" applyBorder="1" applyAlignment="1" applyProtection="1">
      <alignment horizontal="right"/>
    </xf>
    <xf numFmtId="0" fontId="8" fillId="0" borderId="7" xfId="2" applyFont="1" applyBorder="1" applyAlignment="1" applyProtection="1">
      <alignment horizontal="left"/>
    </xf>
    <xf numFmtId="0" fontId="8" fillId="0" borderId="24" xfId="2" applyNumberFormat="1" applyFont="1" applyBorder="1" applyAlignment="1" applyProtection="1">
      <alignment horizontal="center" vertical="center"/>
    </xf>
    <xf numFmtId="0" fontId="8" fillId="0" borderId="25" xfId="2" applyFont="1" applyBorder="1" applyAlignment="1" applyProtection="1">
      <alignment vertical="center"/>
    </xf>
    <xf numFmtId="0" fontId="8" fillId="0" borderId="30" xfId="2" applyFont="1" applyBorder="1" applyAlignment="1" applyProtection="1"/>
    <xf numFmtId="0" fontId="8" fillId="0" borderId="26" xfId="2" applyFont="1" applyBorder="1" applyProtection="1"/>
    <xf numFmtId="0" fontId="12" fillId="0" borderId="0" xfId="2" applyNumberFormat="1" applyFont="1" applyAlignment="1" applyProtection="1">
      <alignment horizontal="center" vertical="center"/>
    </xf>
    <xf numFmtId="0" fontId="12" fillId="0" borderId="0" xfId="2" applyFont="1" applyAlignment="1" applyProtection="1">
      <alignment vertical="center"/>
    </xf>
    <xf numFmtId="0" fontId="13" fillId="0" borderId="0" xfId="2" applyFont="1" applyAlignment="1" applyProtection="1">
      <alignment vertical="center"/>
    </xf>
    <xf numFmtId="0" fontId="12" fillId="0" borderId="0" xfId="2" applyFont="1" applyAlignment="1" applyProtection="1">
      <alignment horizontal="center" vertical="center"/>
    </xf>
    <xf numFmtId="0" fontId="72" fillId="8" borderId="35" xfId="2" applyFont="1" applyFill="1" applyBorder="1" applyAlignment="1" applyProtection="1">
      <alignment horizontal="left" vertical="center"/>
    </xf>
    <xf numFmtId="0" fontId="72" fillId="8" borderId="36" xfId="2" applyFont="1" applyFill="1" applyBorder="1" applyAlignment="1" applyProtection="1">
      <alignment horizontal="left" vertical="center"/>
    </xf>
    <xf numFmtId="0" fontId="72" fillId="8" borderId="37" xfId="2" applyFont="1" applyFill="1" applyBorder="1" applyAlignment="1" applyProtection="1">
      <alignment horizontal="left"/>
    </xf>
    <xf numFmtId="14" fontId="12" fillId="0" borderId="0" xfId="2" applyNumberFormat="1" applyFont="1" applyProtection="1"/>
    <xf numFmtId="0" fontId="54" fillId="0" borderId="0" xfId="2" applyFont="1" applyBorder="1" applyAlignment="1" applyProtection="1">
      <alignment vertical="center"/>
    </xf>
    <xf numFmtId="0" fontId="55" fillId="0" borderId="0" xfId="2" applyFont="1" applyBorder="1" applyAlignment="1" applyProtection="1">
      <alignment vertical="center"/>
    </xf>
    <xf numFmtId="166" fontId="13" fillId="0" borderId="0" xfId="2" applyNumberFormat="1" applyFont="1" applyBorder="1" applyAlignment="1" applyProtection="1">
      <alignment horizontal="right" vertical="center"/>
    </xf>
    <xf numFmtId="0" fontId="24" fillId="0" borderId="0" xfId="2" applyFont="1" applyBorder="1" applyProtection="1"/>
    <xf numFmtId="41" fontId="12" fillId="0" borderId="0" xfId="2" applyNumberFormat="1" applyFont="1" applyFill="1" applyBorder="1" applyAlignment="1" applyProtection="1">
      <alignment horizontal="center" vertical="center"/>
    </xf>
    <xf numFmtId="0" fontId="12" fillId="3" borderId="0" xfId="2" quotePrefix="1" applyFont="1" applyFill="1" applyProtection="1"/>
    <xf numFmtId="0" fontId="12" fillId="3" borderId="0" xfId="2" applyFont="1" applyFill="1" applyProtection="1"/>
    <xf numFmtId="41" fontId="39" fillId="3" borderId="0" xfId="2" applyNumberFormat="1" applyFont="1" applyFill="1" applyProtection="1"/>
    <xf numFmtId="0" fontId="19" fillId="0" borderId="0" xfId="2" applyFont="1" applyBorder="1" applyAlignment="1" applyProtection="1">
      <alignment horizontal="right" vertical="center"/>
    </xf>
    <xf numFmtId="0" fontId="12" fillId="0" borderId="0" xfId="2" applyFont="1" applyBorder="1" applyAlignment="1" applyProtection="1">
      <alignment horizontal="right" vertical="center"/>
    </xf>
    <xf numFmtId="0" fontId="12" fillId="0" borderId="0" xfId="2" applyFont="1" applyBorder="1" applyAlignment="1" applyProtection="1">
      <alignment vertical="center"/>
    </xf>
    <xf numFmtId="0" fontId="13" fillId="0" borderId="0" xfId="2" applyFont="1" applyBorder="1" applyAlignment="1" applyProtection="1">
      <alignment horizontal="right" vertical="center"/>
    </xf>
    <xf numFmtId="41" fontId="12" fillId="0" borderId="0" xfId="2" applyNumberFormat="1" applyFont="1" applyBorder="1" applyAlignment="1" applyProtection="1">
      <alignment horizontal="center" vertical="center"/>
    </xf>
    <xf numFmtId="0" fontId="25" fillId="4" borderId="5" xfId="2" applyFont="1" applyFill="1" applyBorder="1" applyAlignment="1" applyProtection="1">
      <alignment horizontal="center" vertical="top"/>
    </xf>
    <xf numFmtId="0" fontId="13" fillId="2" borderId="0" xfId="2" applyFont="1" applyFill="1" applyBorder="1" applyAlignment="1" applyProtection="1">
      <alignment vertical="center"/>
    </xf>
    <xf numFmtId="0" fontId="36" fillId="0" borderId="1" xfId="1" applyFont="1" applyBorder="1" applyAlignment="1" applyProtection="1">
      <alignment horizontal="center" wrapText="1"/>
      <protection hidden="1"/>
    </xf>
    <xf numFmtId="0" fontId="36" fillId="0" borderId="3" xfId="1" applyFont="1" applyBorder="1" applyAlignment="1" applyProtection="1">
      <alignment horizontal="center" wrapText="1"/>
      <protection hidden="1"/>
    </xf>
    <xf numFmtId="0" fontId="36" fillId="0" borderId="4" xfId="1" applyFont="1" applyBorder="1" applyAlignment="1" applyProtection="1">
      <alignment horizontal="center" wrapText="1"/>
      <protection hidden="1"/>
    </xf>
    <xf numFmtId="0" fontId="36" fillId="0" borderId="7" xfId="1" applyFont="1" applyBorder="1" applyAlignment="1" applyProtection="1">
      <alignment horizontal="center" wrapText="1"/>
      <protection hidden="1"/>
    </xf>
    <xf numFmtId="0" fontId="46" fillId="0" borderId="4" xfId="2" applyFont="1" applyBorder="1" applyAlignment="1" applyProtection="1">
      <alignment horizontal="center" vertical="top" wrapText="1"/>
      <protection hidden="1"/>
    </xf>
    <xf numFmtId="0" fontId="46" fillId="0" borderId="7" xfId="2" applyFont="1" applyBorder="1" applyAlignment="1" applyProtection="1">
      <alignment horizontal="center" vertical="top" wrapText="1"/>
      <protection hidden="1"/>
    </xf>
    <xf numFmtId="0" fontId="46" fillId="0" borderId="24" xfId="2" applyFont="1" applyBorder="1" applyAlignment="1" applyProtection="1">
      <alignment horizontal="center" vertical="top" wrapText="1"/>
      <protection hidden="1"/>
    </xf>
    <xf numFmtId="0" fontId="46" fillId="0" borderId="26" xfId="2" applyFont="1" applyBorder="1" applyAlignment="1" applyProtection="1">
      <alignment horizontal="center" vertical="top" wrapText="1"/>
      <protection hidden="1"/>
    </xf>
    <xf numFmtId="0" fontId="12" fillId="0" borderId="8" xfId="2" applyFont="1" applyBorder="1" applyAlignment="1" applyProtection="1">
      <alignment horizontal="center"/>
    </xf>
    <xf numFmtId="0" fontId="12" fillId="0" borderId="9" xfId="2" applyFont="1" applyBorder="1" applyAlignment="1" applyProtection="1">
      <alignment horizontal="center"/>
    </xf>
    <xf numFmtId="0" fontId="12" fillId="2" borderId="8" xfId="2" applyFont="1" applyFill="1" applyBorder="1" applyAlignment="1" applyProtection="1">
      <alignment horizontal="center"/>
      <protection locked="0"/>
    </xf>
    <xf numFmtId="0" fontId="12" fillId="2" borderId="9" xfId="2" applyFont="1" applyFill="1" applyBorder="1" applyAlignment="1" applyProtection="1">
      <alignment horizontal="center"/>
      <protection locked="0"/>
    </xf>
    <xf numFmtId="0" fontId="19" fillId="0" borderId="0" xfId="2" applyFont="1" applyBorder="1" applyAlignment="1" applyProtection="1">
      <alignment horizontal="left"/>
    </xf>
    <xf numFmtId="0" fontId="12" fillId="0" borderId="5" xfId="2" applyFont="1" applyBorder="1" applyAlignment="1" applyProtection="1">
      <alignment horizontal="center"/>
    </xf>
    <xf numFmtId="0" fontId="12" fillId="0" borderId="6" xfId="2" applyFont="1" applyBorder="1" applyAlignment="1" applyProtection="1">
      <alignment horizontal="center"/>
    </xf>
    <xf numFmtId="0" fontId="16" fillId="2" borderId="5" xfId="2" applyFont="1" applyFill="1" applyBorder="1" applyAlignment="1" applyProtection="1">
      <alignment horizontal="center"/>
      <protection locked="0"/>
    </xf>
    <xf numFmtId="0" fontId="16" fillId="2" borderId="6" xfId="2" applyFont="1" applyFill="1" applyBorder="1" applyAlignment="1" applyProtection="1">
      <alignment horizontal="center"/>
      <protection locked="0"/>
    </xf>
    <xf numFmtId="49" fontId="17" fillId="2" borderId="5" xfId="2" applyNumberFormat="1" applyFont="1" applyFill="1" applyBorder="1" applyAlignment="1" applyProtection="1">
      <alignment horizontal="center"/>
      <protection locked="0"/>
    </xf>
    <xf numFmtId="49" fontId="17" fillId="2" borderId="6" xfId="2" applyNumberFormat="1" applyFont="1" applyFill="1" applyBorder="1" applyAlignment="1" applyProtection="1">
      <alignment horizontal="center"/>
      <protection locked="0"/>
    </xf>
    <xf numFmtId="0" fontId="12" fillId="2" borderId="0" xfId="2" applyFont="1" applyFill="1" applyBorder="1" applyAlignment="1" applyProtection="1">
      <alignment horizontal="left"/>
      <protection locked="0"/>
    </xf>
    <xf numFmtId="0" fontId="12" fillId="2" borderId="0" xfId="2" applyFont="1" applyFill="1" applyBorder="1" applyAlignment="1" applyProtection="1">
      <alignment horizontal="center"/>
      <protection locked="0"/>
    </xf>
    <xf numFmtId="0" fontId="12" fillId="2" borderId="7" xfId="2" applyFont="1" applyFill="1" applyBorder="1" applyAlignment="1" applyProtection="1">
      <alignment horizontal="center"/>
      <protection locked="0"/>
    </xf>
    <xf numFmtId="0" fontId="2" fillId="0" borderId="4" xfId="2" applyFont="1" applyBorder="1" applyAlignment="1" applyProtection="1">
      <alignment horizontal="right" vertical="center"/>
    </xf>
    <xf numFmtId="0" fontId="56" fillId="0" borderId="18" xfId="2" applyFont="1" applyBorder="1" applyAlignment="1" applyProtection="1">
      <alignment horizontal="center" vertical="center"/>
    </xf>
    <xf numFmtId="0" fontId="56" fillId="0" borderId="19" xfId="2" applyFont="1" applyBorder="1" applyAlignment="1" applyProtection="1">
      <alignment horizontal="center" vertical="center"/>
    </xf>
    <xf numFmtId="0" fontId="56" fillId="0" borderId="20" xfId="2" applyFont="1" applyBorder="1" applyAlignment="1" applyProtection="1">
      <alignment horizontal="center" vertical="center"/>
    </xf>
    <xf numFmtId="0" fontId="56" fillId="0" borderId="21" xfId="2" applyFont="1" applyBorder="1" applyAlignment="1" applyProtection="1">
      <alignment horizontal="center" vertical="center"/>
    </xf>
    <xf numFmtId="0" fontId="12" fillId="0" borderId="22" xfId="2" applyFont="1" applyBorder="1" applyAlignment="1" applyProtection="1">
      <alignment horizontal="center"/>
    </xf>
    <xf numFmtId="0" fontId="12" fillId="0" borderId="23" xfId="2" applyFont="1" applyBorder="1" applyAlignment="1" applyProtection="1">
      <alignment horizontal="center"/>
    </xf>
    <xf numFmtId="0" fontId="0" fillId="0" borderId="1" xfId="2" applyFont="1" applyBorder="1" applyAlignment="1" applyProtection="1">
      <alignment horizontal="center" vertical="center" wrapText="1"/>
    </xf>
    <xf numFmtId="0" fontId="0" fillId="0" borderId="2" xfId="2" applyFont="1" applyBorder="1" applyAlignment="1" applyProtection="1">
      <alignment horizontal="center" vertical="center" wrapText="1"/>
    </xf>
    <xf numFmtId="0" fontId="0" fillId="0" borderId="3" xfId="2" applyFont="1" applyBorder="1" applyAlignment="1" applyProtection="1">
      <alignment horizontal="center" vertical="center" wrapText="1"/>
    </xf>
    <xf numFmtId="0" fontId="0" fillId="0" borderId="4" xfId="2" applyFont="1" applyBorder="1" applyAlignment="1" applyProtection="1">
      <alignment horizontal="center" vertical="center" wrapText="1"/>
    </xf>
    <xf numFmtId="0" fontId="0" fillId="0" borderId="0" xfId="2" applyFont="1" applyBorder="1" applyAlignment="1" applyProtection="1">
      <alignment horizontal="center" vertical="center" wrapText="1"/>
    </xf>
    <xf numFmtId="0" fontId="0" fillId="0" borderId="7" xfId="2" applyFont="1" applyBorder="1" applyAlignment="1" applyProtection="1">
      <alignment horizontal="center" vertical="center" wrapText="1"/>
    </xf>
    <xf numFmtId="0" fontId="47" fillId="0" borderId="4" xfId="2" applyFont="1" applyBorder="1" applyAlignment="1" applyProtection="1">
      <alignment horizontal="center" vertical="top" wrapText="1"/>
    </xf>
    <xf numFmtId="0" fontId="47" fillId="0" borderId="0" xfId="2" applyFont="1" applyBorder="1" applyAlignment="1" applyProtection="1">
      <alignment horizontal="center" vertical="top" wrapText="1"/>
    </xf>
    <xf numFmtId="0" fontId="47" fillId="0" borderId="7" xfId="2" applyFont="1" applyBorder="1" applyAlignment="1" applyProtection="1">
      <alignment horizontal="center" vertical="top" wrapText="1"/>
    </xf>
    <xf numFmtId="0" fontId="47" fillId="0" borderId="24" xfId="2" applyFont="1" applyBorder="1" applyAlignment="1" applyProtection="1">
      <alignment horizontal="center" vertical="top" wrapText="1"/>
    </xf>
    <xf numFmtId="0" fontId="47" fillId="0" borderId="25" xfId="2" applyFont="1" applyBorder="1" applyAlignment="1" applyProtection="1">
      <alignment horizontal="center" vertical="top" wrapText="1"/>
    </xf>
    <xf numFmtId="0" fontId="47" fillId="0" borderId="26" xfId="2" applyFont="1" applyBorder="1" applyAlignment="1" applyProtection="1">
      <alignment horizontal="center" vertical="top" wrapText="1"/>
    </xf>
    <xf numFmtId="0" fontId="27" fillId="0" borderId="11" xfId="2" applyFont="1" applyBorder="1" applyAlignment="1" applyProtection="1">
      <alignment horizontal="center" vertical="center" wrapText="1"/>
    </xf>
    <xf numFmtId="0" fontId="27" fillId="0" borderId="14" xfId="2" applyFont="1" applyBorder="1" applyAlignment="1" applyProtection="1">
      <alignment horizontal="center" vertical="center" wrapText="1"/>
    </xf>
    <xf numFmtId="0" fontId="27" fillId="0" borderId="12" xfId="2" applyFont="1" applyBorder="1" applyAlignment="1" applyProtection="1">
      <alignment horizontal="center" vertical="center" wrapText="1"/>
    </xf>
    <xf numFmtId="0" fontId="27" fillId="0" borderId="8" xfId="2" applyFont="1" applyBorder="1" applyAlignment="1" applyProtection="1">
      <alignment horizontal="center" vertical="center" wrapText="1"/>
    </xf>
    <xf numFmtId="0" fontId="27" fillId="0" borderId="9" xfId="2" applyFont="1" applyBorder="1" applyAlignment="1" applyProtection="1">
      <alignment horizontal="center" vertical="center" wrapText="1"/>
    </xf>
    <xf numFmtId="0" fontId="1" fillId="0" borderId="1" xfId="2" applyFont="1" applyBorder="1" applyAlignment="1" applyProtection="1">
      <alignment horizontal="center"/>
      <protection locked="0"/>
    </xf>
    <xf numFmtId="0" fontId="1" fillId="0" borderId="2" xfId="2" applyFont="1" applyBorder="1" applyAlignment="1" applyProtection="1">
      <alignment horizontal="center"/>
      <protection locked="0"/>
    </xf>
    <xf numFmtId="0" fontId="1" fillId="0" borderId="3" xfId="2" applyFont="1" applyBorder="1" applyAlignment="1" applyProtection="1">
      <alignment horizontal="center"/>
      <protection locked="0"/>
    </xf>
    <xf numFmtId="0" fontId="3" fillId="0" borderId="5" xfId="2" applyFont="1" applyBorder="1" applyAlignment="1" applyProtection="1">
      <alignment horizontal="left" vertical="top"/>
    </xf>
    <xf numFmtId="0" fontId="4" fillId="0" borderId="5" xfId="2" applyFont="1" applyBorder="1" applyAlignment="1" applyProtection="1">
      <alignment horizontal="center" vertical="top"/>
    </xf>
    <xf numFmtId="0" fontId="4" fillId="0" borderId="6" xfId="2" applyFont="1" applyBorder="1" applyAlignment="1" applyProtection="1">
      <alignment horizontal="center" vertical="top"/>
    </xf>
    <xf numFmtId="0" fontId="5" fillId="0" borderId="4" xfId="2" applyFont="1" applyBorder="1" applyAlignment="1" applyProtection="1">
      <alignment horizontal="center" vertical="center"/>
    </xf>
    <xf numFmtId="0" fontId="5" fillId="0" borderId="0" xfId="2" applyFont="1" applyBorder="1" applyAlignment="1" applyProtection="1">
      <alignment horizontal="center" vertical="center"/>
    </xf>
    <xf numFmtId="0" fontId="9" fillId="2" borderId="5" xfId="2" applyFont="1" applyFill="1" applyBorder="1" applyAlignment="1" applyProtection="1">
      <alignment horizontal="center" vertical="top"/>
    </xf>
    <xf numFmtId="0" fontId="9" fillId="2" borderId="6" xfId="2" applyFont="1" applyFill="1" applyBorder="1" applyAlignment="1" applyProtection="1">
      <alignment horizontal="center" vertical="top"/>
    </xf>
    <xf numFmtId="0" fontId="9" fillId="2" borderId="8" xfId="2" applyFont="1" applyFill="1" applyBorder="1" applyAlignment="1" applyProtection="1">
      <alignment horizontal="center" vertical="top"/>
    </xf>
    <xf numFmtId="0" fontId="9" fillId="2" borderId="9" xfId="2" applyFont="1" applyFill="1" applyBorder="1" applyAlignment="1" applyProtection="1">
      <alignment horizontal="center" vertical="top"/>
    </xf>
    <xf numFmtId="0" fontId="5" fillId="0" borderId="4" xfId="2" applyFont="1" applyBorder="1" applyAlignment="1" applyProtection="1">
      <alignment horizontal="right" vertical="center"/>
    </xf>
    <xf numFmtId="0" fontId="5" fillId="0" borderId="0" xfId="2" applyFont="1" applyBorder="1" applyAlignment="1" applyProtection="1">
      <alignment horizontal="right" vertical="center"/>
    </xf>
    <xf numFmtId="0" fontId="11" fillId="2" borderId="5" xfId="2" applyFont="1" applyFill="1" applyBorder="1" applyAlignment="1" applyProtection="1">
      <alignment horizontal="center" vertical="center"/>
    </xf>
    <xf numFmtId="0" fontId="11" fillId="2" borderId="6" xfId="2" applyFont="1" applyFill="1" applyBorder="1" applyAlignment="1" applyProtection="1">
      <alignment horizontal="center" vertical="center"/>
    </xf>
    <xf numFmtId="0" fontId="12" fillId="4" borderId="4" xfId="2" applyFont="1" applyFill="1" applyBorder="1" applyAlignment="1" applyProtection="1">
      <alignment horizontal="left" vertical="center"/>
    </xf>
    <xf numFmtId="0" fontId="12" fillId="4" borderId="0" xfId="2" applyFont="1" applyFill="1" applyBorder="1" applyAlignment="1" applyProtection="1">
      <alignment horizontal="left" vertical="center"/>
    </xf>
    <xf numFmtId="0" fontId="25" fillId="4" borderId="5" xfId="2" applyFont="1" applyFill="1" applyBorder="1" applyAlignment="1" applyProtection="1">
      <alignment horizontal="left" vertical="top"/>
    </xf>
    <xf numFmtId="0" fontId="25" fillId="4" borderId="5" xfId="2" applyFont="1" applyFill="1" applyBorder="1" applyAlignment="1" applyProtection="1">
      <alignment horizontal="center" vertical="top"/>
    </xf>
    <xf numFmtId="0" fontId="25" fillId="4" borderId="6" xfId="2" applyFont="1" applyFill="1" applyBorder="1" applyAlignment="1" applyProtection="1">
      <alignment horizontal="center" vertical="top"/>
    </xf>
    <xf numFmtId="0" fontId="12" fillId="4" borderId="0" xfId="2" applyFont="1" applyFill="1" applyBorder="1" applyAlignment="1" applyProtection="1">
      <alignment horizontal="center" vertical="center"/>
    </xf>
    <xf numFmtId="49" fontId="19" fillId="4" borderId="8" xfId="2" applyNumberFormat="1" applyFont="1" applyFill="1" applyBorder="1" applyAlignment="1" applyProtection="1">
      <alignment horizontal="center"/>
    </xf>
    <xf numFmtId="0" fontId="19" fillId="4" borderId="8" xfId="2" applyFont="1" applyFill="1" applyBorder="1" applyAlignment="1" applyProtection="1">
      <alignment horizontal="center"/>
    </xf>
    <xf numFmtId="0" fontId="19" fillId="4" borderId="9" xfId="2" applyFont="1" applyFill="1" applyBorder="1" applyAlignment="1" applyProtection="1">
      <alignment horizontal="center"/>
    </xf>
    <xf numFmtId="41" fontId="12" fillId="0" borderId="5" xfId="2" applyNumberFormat="1" applyFont="1" applyBorder="1" applyAlignment="1" applyProtection="1">
      <alignment vertical="center"/>
    </xf>
    <xf numFmtId="41" fontId="12" fillId="0" borderId="6" xfId="2" applyNumberFormat="1" applyFont="1" applyBorder="1" applyAlignment="1" applyProtection="1">
      <alignment vertical="center"/>
    </xf>
    <xf numFmtId="0" fontId="19" fillId="4" borderId="5" xfId="2" applyFont="1" applyFill="1" applyBorder="1" applyAlignment="1" applyProtection="1">
      <alignment horizontal="center"/>
    </xf>
    <xf numFmtId="165" fontId="19" fillId="4" borderId="5" xfId="2" applyNumberFormat="1" applyFont="1" applyFill="1" applyBorder="1" applyAlignment="1" applyProtection="1">
      <alignment horizontal="center" vertical="center"/>
    </xf>
    <xf numFmtId="165" fontId="19" fillId="4" borderId="6" xfId="2" applyNumberFormat="1" applyFont="1" applyFill="1" applyBorder="1" applyAlignment="1" applyProtection="1">
      <alignment horizontal="center" vertical="center"/>
    </xf>
    <xf numFmtId="41" fontId="20" fillId="0" borderId="15" xfId="2" applyNumberFormat="1" applyFont="1" applyBorder="1" applyAlignment="1" applyProtection="1">
      <alignment vertical="center"/>
    </xf>
    <xf numFmtId="41" fontId="20" fillId="0" borderId="16" xfId="2" applyNumberFormat="1" applyFont="1" applyBorder="1" applyAlignment="1" applyProtection="1">
      <alignment vertical="center"/>
    </xf>
    <xf numFmtId="0" fontId="11" fillId="8" borderId="36" xfId="2" applyFont="1" applyFill="1" applyBorder="1" applyAlignment="1" applyProtection="1">
      <alignment horizontal="center" vertical="center"/>
    </xf>
    <xf numFmtId="0" fontId="72" fillId="8" borderId="37" xfId="2" applyFont="1" applyFill="1" applyBorder="1" applyAlignment="1" applyProtection="1">
      <alignment horizontal="center" vertical="center"/>
    </xf>
    <xf numFmtId="14" fontId="19" fillId="4" borderId="8" xfId="2" applyNumberFormat="1" applyFont="1" applyFill="1" applyBorder="1" applyAlignment="1" applyProtection="1">
      <alignment horizontal="center"/>
    </xf>
    <xf numFmtId="0" fontId="25" fillId="4" borderId="8" xfId="2" applyFont="1" applyFill="1" applyBorder="1" applyAlignment="1" applyProtection="1">
      <alignment horizontal="center" vertical="top"/>
    </xf>
    <xf numFmtId="0" fontId="37" fillId="4" borderId="5" xfId="2" applyFont="1" applyFill="1" applyBorder="1" applyAlignment="1" applyProtection="1"/>
    <xf numFmtId="0" fontId="37" fillId="4" borderId="6" xfId="2" applyFont="1" applyFill="1" applyBorder="1" applyAlignment="1" applyProtection="1"/>
    <xf numFmtId="41" fontId="12" fillId="0" borderId="5" xfId="2" applyNumberFormat="1" applyFont="1" applyBorder="1" applyAlignment="1" applyProtection="1">
      <alignment horizontal="center" vertical="center"/>
    </xf>
    <xf numFmtId="41" fontId="12" fillId="0" borderId="8" xfId="2" applyNumberFormat="1" applyFont="1" applyBorder="1" applyAlignment="1" applyProtection="1">
      <alignment horizontal="center" vertical="center"/>
    </xf>
    <xf numFmtId="166" fontId="12" fillId="0" borderId="0" xfId="2" applyNumberFormat="1" applyFont="1" applyBorder="1" applyAlignment="1" applyProtection="1">
      <alignment horizontal="right" vertical="top"/>
    </xf>
    <xf numFmtId="0" fontId="12" fillId="0" borderId="0" xfId="2" applyFont="1" applyBorder="1" applyAlignment="1" applyProtection="1">
      <alignment horizontal="center" vertical="center"/>
    </xf>
    <xf numFmtId="0" fontId="13" fillId="0" borderId="0" xfId="2" applyFont="1" applyBorder="1" applyAlignment="1" applyProtection="1">
      <alignment horizontal="right" vertical="center"/>
    </xf>
    <xf numFmtId="0" fontId="65" fillId="0" borderId="0" xfId="2" applyFont="1" applyBorder="1" applyAlignment="1" applyProtection="1">
      <alignment horizontal="left" vertical="center"/>
    </xf>
    <xf numFmtId="0" fontId="28" fillId="0" borderId="0" xfId="2" applyFont="1" applyBorder="1" applyAlignment="1" applyProtection="1">
      <alignment horizontal="center" vertical="center"/>
    </xf>
    <xf numFmtId="0" fontId="17" fillId="0" borderId="18" xfId="2" applyFont="1" applyBorder="1" applyAlignment="1" applyProtection="1">
      <alignment horizontal="center" vertical="center" wrapText="1"/>
    </xf>
    <xf numFmtId="0" fontId="17" fillId="0" borderId="19" xfId="2" applyFont="1" applyBorder="1" applyAlignment="1" applyProtection="1">
      <alignment horizontal="center" vertical="center" wrapText="1"/>
    </xf>
    <xf numFmtId="0" fontId="17" fillId="0" borderId="28" xfId="2" applyFont="1" applyBorder="1" applyAlignment="1" applyProtection="1">
      <alignment horizontal="center" vertical="center" wrapText="1"/>
    </xf>
    <xf numFmtId="0" fontId="17" fillId="0" borderId="29" xfId="2" applyFont="1" applyBorder="1" applyAlignment="1" applyProtection="1">
      <alignment horizontal="center" vertical="center" wrapText="1"/>
    </xf>
    <xf numFmtId="0" fontId="17" fillId="0" borderId="20" xfId="2" applyFont="1" applyBorder="1" applyAlignment="1" applyProtection="1">
      <alignment horizontal="center" vertical="center" wrapText="1"/>
    </xf>
    <xf numFmtId="0" fontId="17" fillId="0" borderId="21" xfId="2" applyFont="1" applyBorder="1" applyAlignment="1" applyProtection="1">
      <alignment horizontal="center" vertical="center" wrapText="1"/>
    </xf>
    <xf numFmtId="41" fontId="12" fillId="0" borderId="8" xfId="2" applyNumberFormat="1" applyFont="1" applyFill="1" applyBorder="1" applyAlignment="1" applyProtection="1">
      <alignment horizontal="center" vertical="center"/>
    </xf>
    <xf numFmtId="0" fontId="65" fillId="0" borderId="18" xfId="2" applyFont="1" applyBorder="1" applyAlignment="1" applyProtection="1">
      <alignment horizontal="center" vertical="center" wrapText="1"/>
    </xf>
    <xf numFmtId="0" fontId="65" fillId="0" borderId="19" xfId="2" applyFont="1" applyBorder="1" applyAlignment="1" applyProtection="1">
      <alignment horizontal="center" vertical="center" wrapText="1"/>
    </xf>
    <xf numFmtId="0" fontId="65" fillId="0" borderId="28" xfId="2" applyFont="1" applyBorder="1" applyAlignment="1" applyProtection="1">
      <alignment horizontal="center" vertical="center" wrapText="1"/>
    </xf>
    <xf numFmtId="0" fontId="65" fillId="0" borderId="29" xfId="2" applyFont="1" applyBorder="1" applyAlignment="1" applyProtection="1">
      <alignment horizontal="center" vertical="center" wrapText="1"/>
    </xf>
    <xf numFmtId="0" fontId="65" fillId="0" borderId="20" xfId="2" applyFont="1" applyBorder="1" applyAlignment="1" applyProtection="1">
      <alignment horizontal="center" vertical="center" wrapText="1"/>
    </xf>
    <xf numFmtId="0" fontId="65" fillId="0" borderId="21" xfId="2" applyFont="1" applyBorder="1" applyAlignment="1" applyProtection="1">
      <alignment horizontal="center" vertical="center" wrapText="1"/>
    </xf>
    <xf numFmtId="41" fontId="12" fillId="0" borderId="0" xfId="2" applyNumberFormat="1" applyFont="1" applyBorder="1" applyAlignment="1" applyProtection="1">
      <alignment horizontal="center" vertical="center"/>
    </xf>
    <xf numFmtId="0" fontId="12" fillId="0" borderId="0" xfId="2" applyFont="1" applyBorder="1" applyAlignment="1" applyProtection="1">
      <alignment vertical="center"/>
    </xf>
    <xf numFmtId="0" fontId="67" fillId="0" borderId="0" xfId="2" applyFont="1" applyBorder="1" applyAlignment="1" applyProtection="1">
      <alignment horizontal="left" vertical="center"/>
    </xf>
    <xf numFmtId="0" fontId="23" fillId="0" borderId="0" xfId="2" applyFont="1" applyBorder="1" applyAlignment="1" applyProtection="1">
      <alignment vertical="center"/>
    </xf>
    <xf numFmtId="41" fontId="12" fillId="0" borderId="0" xfId="2" quotePrefix="1" applyNumberFormat="1" applyFont="1" applyFill="1" applyBorder="1" applyAlignment="1" applyProtection="1">
      <alignment horizontal="center" vertical="center"/>
    </xf>
    <xf numFmtId="41" fontId="12" fillId="0" borderId="0" xfId="2" applyNumberFormat="1" applyFont="1" applyFill="1" applyBorder="1" applyAlignment="1" applyProtection="1">
      <alignment horizontal="center" vertical="center"/>
    </xf>
    <xf numFmtId="41" fontId="19" fillId="0" borderId="5" xfId="2" applyNumberFormat="1" applyFont="1" applyBorder="1" applyAlignment="1" applyProtection="1">
      <alignment vertical="center"/>
    </xf>
    <xf numFmtId="41" fontId="19" fillId="0" borderId="6" xfId="2" applyNumberFormat="1" applyFont="1" applyBorder="1" applyAlignment="1" applyProtection="1">
      <alignment vertical="center"/>
    </xf>
    <xf numFmtId="0" fontId="12" fillId="0" borderId="0" xfId="2" applyFont="1" applyBorder="1" applyAlignment="1" applyProtection="1">
      <alignment horizontal="right" vertical="center"/>
    </xf>
    <xf numFmtId="3" fontId="13" fillId="0" borderId="0" xfId="2" applyNumberFormat="1" applyFont="1" applyFill="1" applyBorder="1" applyAlignment="1" applyProtection="1">
      <alignment horizontal="center" vertical="center"/>
    </xf>
    <xf numFmtId="0" fontId="13" fillId="0" borderId="0" xfId="2" applyFont="1" applyFill="1" applyBorder="1" applyAlignment="1" applyProtection="1">
      <alignment horizontal="center" vertical="center"/>
    </xf>
    <xf numFmtId="0" fontId="71" fillId="8" borderId="0" xfId="2" applyFont="1" applyFill="1" applyAlignment="1" applyProtection="1">
      <alignment horizontal="center" vertical="center"/>
    </xf>
    <xf numFmtId="14" fontId="38" fillId="0" borderId="0" xfId="2" applyNumberFormat="1" applyFont="1" applyBorder="1" applyAlignment="1" applyProtection="1">
      <alignment horizontal="center" vertical="center"/>
    </xf>
    <xf numFmtId="0" fontId="19" fillId="0" borderId="0" xfId="2" applyFont="1" applyBorder="1" applyAlignment="1" applyProtection="1">
      <alignment horizontal="right" vertical="center"/>
    </xf>
    <xf numFmtId="0" fontId="38" fillId="0" borderId="0" xfId="2" applyFont="1" applyBorder="1" applyAlignment="1" applyProtection="1">
      <alignment horizontal="left" vertical="center"/>
    </xf>
    <xf numFmtId="41" fontId="12" fillId="0" borderId="8" xfId="2" applyNumberFormat="1" applyFont="1" applyBorder="1" applyAlignment="1" applyProtection="1">
      <alignment vertical="center"/>
    </xf>
    <xf numFmtId="41" fontId="12" fillId="0" borderId="9" xfId="2" applyNumberFormat="1" applyFont="1" applyBorder="1" applyAlignment="1" applyProtection="1">
      <alignment vertical="center"/>
    </xf>
    <xf numFmtId="170" fontId="19" fillId="0" borderId="8" xfId="2" applyNumberFormat="1" applyFont="1" applyBorder="1" applyAlignment="1" applyProtection="1">
      <alignment horizontal="right" vertical="center"/>
    </xf>
    <xf numFmtId="170" fontId="19" fillId="0" borderId="9" xfId="2" applyNumberFormat="1" applyFont="1" applyBorder="1" applyAlignment="1" applyProtection="1">
      <alignment horizontal="right" vertical="center"/>
    </xf>
    <xf numFmtId="0" fontId="13" fillId="0" borderId="4" xfId="2" applyNumberFormat="1" applyFont="1" applyBorder="1" applyAlignment="1" applyProtection="1">
      <alignment horizontal="center" vertical="center"/>
    </xf>
    <xf numFmtId="0" fontId="13" fillId="0" borderId="0" xfId="2" applyNumberFormat="1" applyFont="1" applyBorder="1" applyAlignment="1" applyProtection="1">
      <alignment horizontal="center" vertical="center"/>
    </xf>
    <xf numFmtId="0" fontId="13" fillId="0" borderId="7" xfId="2" applyNumberFormat="1" applyFont="1" applyBorder="1" applyAlignment="1" applyProtection="1">
      <alignment horizontal="center" vertical="center"/>
    </xf>
    <xf numFmtId="0" fontId="73" fillId="8" borderId="36" xfId="2" applyFont="1" applyFill="1" applyBorder="1" applyAlignment="1" applyProtection="1">
      <alignment horizontal="center" vertical="center"/>
    </xf>
    <xf numFmtId="0" fontId="13" fillId="0" borderId="0" xfId="2" applyFont="1" applyBorder="1" applyAlignment="1" applyProtection="1">
      <alignment horizontal="left" vertical="center"/>
    </xf>
    <xf numFmtId="41" fontId="12" fillId="0" borderId="5" xfId="2" applyNumberFormat="1" applyFont="1" applyFill="1" applyBorder="1" applyAlignment="1" applyProtection="1">
      <alignment horizontal="center" vertical="center"/>
    </xf>
    <xf numFmtId="41" fontId="12" fillId="3" borderId="22" xfId="2" applyNumberFormat="1" applyFont="1" applyFill="1" applyBorder="1" applyAlignment="1" applyProtection="1">
      <alignment horizontal="center" vertical="center"/>
    </xf>
    <xf numFmtId="41" fontId="12" fillId="3" borderId="5" xfId="2" applyNumberFormat="1" applyFont="1" applyFill="1" applyBorder="1" applyAlignment="1" applyProtection="1">
      <alignment horizontal="center" vertical="center"/>
    </xf>
    <xf numFmtId="41" fontId="12" fillId="3" borderId="8" xfId="2" applyNumberFormat="1" applyFont="1" applyFill="1" applyBorder="1" applyAlignment="1" applyProtection="1">
      <alignment horizontal="center" vertical="center"/>
    </xf>
    <xf numFmtId="0" fontId="53" fillId="0" borderId="0" xfId="2" applyFont="1" applyBorder="1" applyAlignment="1" applyProtection="1">
      <alignment horizontal="left" vertical="center"/>
    </xf>
    <xf numFmtId="0" fontId="22" fillId="0" borderId="0" xfId="2" applyFont="1" applyBorder="1" applyAlignment="1" applyProtection="1">
      <alignment horizontal="center" vertical="center" wrapText="1"/>
    </xf>
    <xf numFmtId="41" fontId="12" fillId="3" borderId="0" xfId="2" applyNumberFormat="1" applyFont="1" applyFill="1" applyBorder="1" applyAlignment="1" applyProtection="1">
      <alignment horizontal="center" vertical="center"/>
    </xf>
    <xf numFmtId="0" fontId="8" fillId="2" borderId="0" xfId="2" applyFont="1" applyFill="1" applyBorder="1" applyAlignment="1" applyProtection="1">
      <alignment horizontal="left" vertical="center"/>
    </xf>
    <xf numFmtId="41" fontId="12" fillId="0" borderId="8" xfId="2" applyNumberFormat="1" applyFont="1" applyFill="1" applyBorder="1" applyAlignment="1" applyProtection="1">
      <alignment vertical="center"/>
    </xf>
    <xf numFmtId="41" fontId="12" fillId="0" borderId="9" xfId="2" applyNumberFormat="1" applyFont="1" applyFill="1" applyBorder="1" applyAlignment="1" applyProtection="1">
      <alignment vertical="center"/>
    </xf>
    <xf numFmtId="0" fontId="57" fillId="5" borderId="38" xfId="0" applyFont="1" applyFill="1" applyBorder="1" applyAlignment="1">
      <alignment horizontal="center" vertical="center"/>
    </xf>
    <xf numFmtId="0" fontId="57" fillId="5" borderId="40" xfId="0" applyFont="1" applyFill="1" applyBorder="1" applyAlignment="1">
      <alignment horizontal="center" vertical="center"/>
    </xf>
    <xf numFmtId="168" fontId="60" fillId="5" borderId="39" xfId="0" applyNumberFormat="1" applyFont="1" applyFill="1" applyBorder="1" applyAlignment="1">
      <alignment horizontal="center" vertical="center"/>
    </xf>
    <xf numFmtId="0" fontId="12" fillId="0" borderId="0" xfId="2" applyFont="1" applyProtection="1">
      <protection locked="0"/>
    </xf>
    <xf numFmtId="0" fontId="12" fillId="0" borderId="25" xfId="2" applyFont="1" applyBorder="1" applyAlignment="1" applyProtection="1">
      <alignment vertical="center"/>
      <protection locked="0"/>
    </xf>
    <xf numFmtId="0" fontId="12" fillId="0" borderId="25" xfId="2" applyFont="1" applyBorder="1" applyProtection="1">
      <protection locked="0"/>
    </xf>
    <xf numFmtId="0" fontId="39" fillId="0" borderId="0" xfId="2" applyFont="1" applyProtection="1">
      <protection locked="0"/>
    </xf>
    <xf numFmtId="0" fontId="12" fillId="0" borderId="0" xfId="2" applyFont="1" applyBorder="1" applyAlignment="1" applyProtection="1">
      <alignment horizontal="right" vertical="center"/>
      <protection locked="0"/>
    </xf>
    <xf numFmtId="41" fontId="12" fillId="0" borderId="8" xfId="2" applyNumberFormat="1" applyFont="1" applyBorder="1" applyAlignment="1" applyProtection="1">
      <alignment horizontal="center" vertical="center"/>
      <protection locked="0"/>
    </xf>
    <xf numFmtId="41" fontId="12" fillId="2" borderId="22" xfId="2" applyNumberFormat="1" applyFont="1" applyFill="1" applyBorder="1" applyAlignment="1" applyProtection="1">
      <alignment horizontal="center" vertical="center"/>
      <protection locked="0"/>
    </xf>
    <xf numFmtId="41" fontId="12" fillId="2" borderId="5" xfId="2" applyNumberFormat="1" applyFont="1" applyFill="1" applyBorder="1" applyAlignment="1" applyProtection="1">
      <alignment horizontal="center" vertical="center"/>
      <protection locked="0"/>
    </xf>
    <xf numFmtId="41" fontId="12" fillId="0" borderId="0" xfId="2" applyNumberFormat="1" applyFont="1" applyBorder="1" applyAlignment="1" applyProtection="1">
      <alignment vertical="center"/>
      <protection locked="0"/>
    </xf>
    <xf numFmtId="41" fontId="12" fillId="2" borderId="8" xfId="2" applyNumberFormat="1" applyFont="1" applyFill="1" applyBorder="1" applyAlignment="1" applyProtection="1">
      <alignment horizontal="center" vertical="center"/>
      <protection locked="0"/>
    </xf>
    <xf numFmtId="41" fontId="12" fillId="2" borderId="8" xfId="2" applyNumberFormat="1" applyFont="1" applyFill="1" applyBorder="1" applyAlignment="1" applyProtection="1">
      <alignment vertical="center"/>
      <protection locked="0"/>
    </xf>
    <xf numFmtId="41" fontId="12" fillId="2" borderId="9" xfId="2" applyNumberFormat="1" applyFont="1" applyFill="1" applyBorder="1" applyAlignment="1" applyProtection="1">
      <alignment vertical="center"/>
      <protection locked="0"/>
    </xf>
    <xf numFmtId="0" fontId="38" fillId="2" borderId="0" xfId="2" applyFont="1" applyFill="1" applyBorder="1" applyAlignment="1" applyProtection="1">
      <alignment horizontal="left" vertical="center"/>
      <protection locked="0"/>
    </xf>
    <xf numFmtId="0" fontId="8" fillId="0" borderId="24" xfId="2" applyNumberFormat="1" applyFont="1" applyBorder="1" applyAlignment="1" applyProtection="1">
      <alignment horizontal="center" vertical="center"/>
      <protection locked="0"/>
    </xf>
    <xf numFmtId="0" fontId="8" fillId="0" borderId="25" xfId="2" applyFont="1" applyBorder="1" applyAlignment="1" applyProtection="1">
      <alignment vertical="center"/>
      <protection locked="0"/>
    </xf>
    <xf numFmtId="0" fontId="12" fillId="0" borderId="0" xfId="2" applyNumberFormat="1" applyFont="1" applyAlignment="1" applyProtection="1">
      <alignment horizontal="center" vertical="center"/>
      <protection locked="0"/>
    </xf>
    <xf numFmtId="0" fontId="12" fillId="0" borderId="0" xfId="2" applyFont="1" applyAlignment="1" applyProtection="1">
      <alignment vertical="center"/>
      <protection locked="0"/>
    </xf>
    <xf numFmtId="0" fontId="13" fillId="0" borderId="0" xfId="2" applyFont="1" applyAlignment="1" applyProtection="1">
      <alignment vertical="center"/>
      <protection locked="0"/>
    </xf>
    <xf numFmtId="0" fontId="12" fillId="0" borderId="0" xfId="2" applyFont="1" applyAlignment="1" applyProtection="1">
      <alignment horizontal="center" vertical="center"/>
      <protection locked="0"/>
    </xf>
  </cellXfs>
  <cellStyles count="3">
    <cellStyle name="Hyperlink" xfId="1" builtinId="8"/>
    <cellStyle name="Normal" xfId="0" builtinId="0"/>
    <cellStyle name="Nѽmal" xfId="2"/>
  </cellStyles>
  <dxfs count="4">
    <dxf>
      <font>
        <color theme="0"/>
      </font>
    </dxf>
    <dxf>
      <font>
        <color theme="0"/>
      </font>
    </dxf>
    <dxf>
      <font>
        <color theme="0"/>
      </font>
    </dxf>
    <dxf>
      <font>
        <color theme="0"/>
      </font>
    </dxf>
  </dxfs>
  <tableStyles count="0" defaultTableStyle="TableStyleMedium9" defaultPivotStyle="PivotStyleLight16"/>
  <colors>
    <mruColors>
      <color rgb="FFFFFF66"/>
      <color rgb="FF000000"/>
      <color rgb="FFB2B2B2"/>
      <color rgb="FF5F5F5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spatelassociates.com/ContactUs.aspx" TargetMode="External"/><Relationship Id="rId2" Type="http://schemas.openxmlformats.org/officeDocument/2006/relationships/image" Target="../media/image1.png"/><Relationship Id="rId1" Type="http://schemas.openxmlformats.org/officeDocument/2006/relationships/hyperlink" Target="http://www.spatelassociates.com/" TargetMode="External"/><Relationship Id="rId6" Type="http://schemas.openxmlformats.org/officeDocument/2006/relationships/hyperlink" Target="#'WHICH BEST FOR YOU'!A1"/><Relationship Id="rId5" Type="http://schemas.openxmlformats.org/officeDocument/2006/relationships/hyperlink" Target="#'Salary Data'!A1"/><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hyperlink" Target="#'OLD SCHEME'!A1"/><Relationship Id="rId2" Type="http://schemas.openxmlformats.org/officeDocument/2006/relationships/hyperlink" Target="#'NEW SCHEME'!A1"/><Relationship Id="rId1" Type="http://schemas.openxmlformats.org/officeDocument/2006/relationships/hyperlink" Target="#'Employee Details'!A1"/><Relationship Id="rId4" Type="http://schemas.openxmlformats.org/officeDocument/2006/relationships/hyperlink" Target="#'WHICH BEST FOR YOU'!A1"/></Relationships>
</file>

<file path=xl/drawings/_rels/drawing3.xml.rels><?xml version="1.0" encoding="UTF-8" standalone="yes"?>
<Relationships xmlns="http://schemas.openxmlformats.org/package/2006/relationships"><Relationship Id="rId1" Type="http://schemas.openxmlformats.org/officeDocument/2006/relationships/hyperlink" Target="#'Salary Data'!A1"/></Relationships>
</file>

<file path=xl/drawings/_rels/drawing4.xml.rels><?xml version="1.0" encoding="UTF-8" standalone="yes"?>
<Relationships xmlns="http://schemas.openxmlformats.org/package/2006/relationships"><Relationship Id="rId1" Type="http://schemas.openxmlformats.org/officeDocument/2006/relationships/hyperlink" Target="#'Salary Data'!A1"/></Relationships>
</file>

<file path=xl/drawings/_rels/drawing5.xml.rels><?xml version="1.0" encoding="UTF-8" standalone="yes"?>
<Relationships xmlns="http://schemas.openxmlformats.org/package/2006/relationships"><Relationship Id="rId1" Type="http://schemas.openxmlformats.org/officeDocument/2006/relationships/hyperlink" Target="#'Salary Data'!A1"/></Relationships>
</file>

<file path=xl/drawings/drawing1.xml><?xml version="1.0" encoding="utf-8"?>
<xdr:wsDr xmlns:xdr="http://schemas.openxmlformats.org/drawingml/2006/spreadsheetDrawing" xmlns:a="http://schemas.openxmlformats.org/drawingml/2006/main">
  <xdr:twoCellAnchor editAs="oneCell">
    <xdr:from>
      <xdr:col>1</xdr:col>
      <xdr:colOff>27595</xdr:colOff>
      <xdr:row>14</xdr:row>
      <xdr:rowOff>0</xdr:rowOff>
    </xdr:from>
    <xdr:to>
      <xdr:col>2</xdr:col>
      <xdr:colOff>4438650</xdr:colOff>
      <xdr:row>19</xdr:row>
      <xdr:rowOff>57150</xdr:rowOff>
    </xdr:to>
    <xdr:pic>
      <xdr:nvPicPr>
        <xdr:cNvPr id="1209" name="Picture 185" descr="Logo">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0970" y="6048375"/>
          <a:ext cx="6573230" cy="1009650"/>
        </a:xfrm>
        <a:prstGeom prst="rect">
          <a:avLst/>
        </a:prstGeom>
        <a:noFill/>
      </xdr:spPr>
    </xdr:pic>
    <xdr:clientData/>
  </xdr:twoCellAnchor>
  <xdr:twoCellAnchor editAs="oneCell">
    <xdr:from>
      <xdr:col>1</xdr:col>
      <xdr:colOff>390526</xdr:colOff>
      <xdr:row>18</xdr:row>
      <xdr:rowOff>123824</xdr:rowOff>
    </xdr:from>
    <xdr:to>
      <xdr:col>1</xdr:col>
      <xdr:colOff>1533525</xdr:colOff>
      <xdr:row>23</xdr:row>
      <xdr:rowOff>9523</xdr:rowOff>
    </xdr:to>
    <xdr:pic>
      <xdr:nvPicPr>
        <xdr:cNvPr id="3" name="Picture 2" descr="contact_us.jp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723901" y="6924674"/>
          <a:ext cx="1142999" cy="1142999"/>
        </a:xfrm>
        <a:prstGeom prst="rect">
          <a:avLst/>
        </a:prstGeom>
      </xdr:spPr>
    </xdr:pic>
    <xdr:clientData/>
  </xdr:twoCellAnchor>
  <xdr:twoCellAnchor>
    <xdr:from>
      <xdr:col>3</xdr:col>
      <xdr:colOff>504825</xdr:colOff>
      <xdr:row>5</xdr:row>
      <xdr:rowOff>0</xdr:rowOff>
    </xdr:from>
    <xdr:to>
      <xdr:col>5</xdr:col>
      <xdr:colOff>742950</xdr:colOff>
      <xdr:row>6</xdr:row>
      <xdr:rowOff>419100</xdr:rowOff>
    </xdr:to>
    <xdr:sp macro="" textlink="">
      <xdr:nvSpPr>
        <xdr:cNvPr id="8" name="Right Arrow 7">
          <a:hlinkClick xmlns:r="http://schemas.openxmlformats.org/officeDocument/2006/relationships" r:id="rId5"/>
        </xdr:cNvPr>
        <xdr:cNvSpPr/>
      </xdr:nvSpPr>
      <xdr:spPr>
        <a:xfrm>
          <a:off x="7429500" y="1828800"/>
          <a:ext cx="1457325" cy="8667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t>PAGE-1</a:t>
          </a:r>
          <a:r>
            <a:rPr lang="en-US" sz="1100" baseline="0"/>
            <a:t>  </a:t>
          </a:r>
        </a:p>
        <a:p>
          <a:pPr algn="ctr"/>
          <a:r>
            <a:rPr lang="en-US" sz="1100" baseline="0"/>
            <a:t>SALARY  DATA</a:t>
          </a:r>
          <a:endParaRPr lang="en-US" sz="1100"/>
        </a:p>
      </xdr:txBody>
    </xdr:sp>
    <xdr:clientData/>
  </xdr:twoCellAnchor>
  <xdr:twoCellAnchor>
    <xdr:from>
      <xdr:col>3</xdr:col>
      <xdr:colOff>466725</xdr:colOff>
      <xdr:row>2</xdr:row>
      <xdr:rowOff>190500</xdr:rowOff>
    </xdr:from>
    <xdr:to>
      <xdr:col>5</xdr:col>
      <xdr:colOff>655550</xdr:colOff>
      <xdr:row>4</xdr:row>
      <xdr:rowOff>156542</xdr:rowOff>
    </xdr:to>
    <xdr:sp macro="" textlink="">
      <xdr:nvSpPr>
        <xdr:cNvPr id="5" name="Right Arrow 4">
          <a:hlinkClick xmlns:r="http://schemas.openxmlformats.org/officeDocument/2006/relationships" r:id="rId6"/>
        </xdr:cNvPr>
        <xdr:cNvSpPr/>
      </xdr:nvSpPr>
      <xdr:spPr>
        <a:xfrm>
          <a:off x="7391400" y="676275"/>
          <a:ext cx="1408025" cy="86139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scene3d>
            <a:camera prst="orthographicFront"/>
            <a:lightRig rig="threePt" dir="t"/>
          </a:scene3d>
          <a:sp3d extrusionH="57150">
            <a:bevelB w="82550" h="38100" prst="coolSlant"/>
            <a:extrusionClr>
              <a:schemeClr val="accent3"/>
            </a:extrusionClr>
          </a:sp3d>
        </a:bodyPr>
        <a:lstStyle/>
        <a:p>
          <a:pPr marL="0" marR="0" indent="0" algn="ctr" defTabSz="914400" eaLnBrk="1" fontAlgn="auto" latinLnBrk="0" hangingPunct="1">
            <a:lnSpc>
              <a:spcPct val="100000"/>
            </a:lnSpc>
            <a:spcBef>
              <a:spcPts val="0"/>
            </a:spcBef>
            <a:spcAft>
              <a:spcPts val="0"/>
            </a:spcAft>
            <a:buClrTx/>
            <a:buSzTx/>
            <a:buFontTx/>
            <a:buNone/>
            <a:tabLst/>
            <a:defRPr/>
          </a:pPr>
          <a:endParaRPr lang="en-IN"/>
        </a:p>
        <a:p>
          <a:pPr marL="0" marR="0" indent="0" algn="ctr" defTabSz="914400" eaLnBrk="1" fontAlgn="auto" latinLnBrk="0" hangingPunct="1">
            <a:lnSpc>
              <a:spcPct val="100000"/>
            </a:lnSpc>
            <a:spcBef>
              <a:spcPts val="0"/>
            </a:spcBef>
            <a:spcAft>
              <a:spcPts val="0"/>
            </a:spcAft>
            <a:buClrTx/>
            <a:buSzTx/>
            <a:buFontTx/>
            <a:buNone/>
            <a:tabLst/>
            <a:defRPr/>
          </a:pPr>
          <a:r>
            <a:rPr lang="en-IN" b="1"/>
            <a:t>WHICH BEST FOR YOU</a:t>
          </a:r>
        </a:p>
        <a:p>
          <a:pPr algn="ctr"/>
          <a:endParaRPr lang="en-US" sz="1100" b="1" baseline="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609599</xdr:colOff>
      <xdr:row>2</xdr:row>
      <xdr:rowOff>0</xdr:rowOff>
    </xdr:from>
    <xdr:to>
      <xdr:col>16</xdr:col>
      <xdr:colOff>581024</xdr:colOff>
      <xdr:row>12</xdr:row>
      <xdr:rowOff>152400</xdr:rowOff>
    </xdr:to>
    <xdr:sp macro="" textlink="">
      <xdr:nvSpPr>
        <xdr:cNvPr id="2" name="Left Arrow 1">
          <a:hlinkClick xmlns:r="http://schemas.openxmlformats.org/officeDocument/2006/relationships" r:id="rId1"/>
        </xdr:cNvPr>
        <xdr:cNvSpPr/>
      </xdr:nvSpPr>
      <xdr:spPr>
        <a:xfrm>
          <a:off x="8320708" y="438978"/>
          <a:ext cx="1197251" cy="6742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t>Employee</a:t>
          </a:r>
          <a:r>
            <a:rPr lang="en-US" sz="1100" baseline="0"/>
            <a:t> Data</a:t>
          </a:r>
          <a:endParaRPr lang="en-US" sz="1100"/>
        </a:p>
      </xdr:txBody>
    </xdr:sp>
    <xdr:clientData/>
  </xdr:twoCellAnchor>
  <xdr:twoCellAnchor>
    <xdr:from>
      <xdr:col>15</xdr:col>
      <xdr:colOff>248478</xdr:colOff>
      <xdr:row>18</xdr:row>
      <xdr:rowOff>99391</xdr:rowOff>
    </xdr:from>
    <xdr:to>
      <xdr:col>17</xdr:col>
      <xdr:colOff>215347</xdr:colOff>
      <xdr:row>22</xdr:row>
      <xdr:rowOff>115957</xdr:rowOff>
    </xdr:to>
    <xdr:sp macro="" textlink="">
      <xdr:nvSpPr>
        <xdr:cNvPr id="5" name="Right Arrow 4">
          <a:hlinkClick xmlns:r="http://schemas.openxmlformats.org/officeDocument/2006/relationships" r:id="rId2"/>
        </xdr:cNvPr>
        <xdr:cNvSpPr/>
      </xdr:nvSpPr>
      <xdr:spPr>
        <a:xfrm>
          <a:off x="8572500" y="2658717"/>
          <a:ext cx="1192695" cy="77856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b="1"/>
            <a:t>NEW</a:t>
          </a:r>
          <a:r>
            <a:rPr lang="en-US" sz="1100" b="1" baseline="0"/>
            <a:t> SCHEME</a:t>
          </a:r>
        </a:p>
      </xdr:txBody>
    </xdr:sp>
    <xdr:clientData/>
  </xdr:twoCellAnchor>
  <xdr:twoCellAnchor>
    <xdr:from>
      <xdr:col>15</xdr:col>
      <xdr:colOff>251791</xdr:colOff>
      <xdr:row>12</xdr:row>
      <xdr:rowOff>434008</xdr:rowOff>
    </xdr:from>
    <xdr:to>
      <xdr:col>17</xdr:col>
      <xdr:colOff>218660</xdr:colOff>
      <xdr:row>15</xdr:row>
      <xdr:rowOff>185531</xdr:rowOff>
    </xdr:to>
    <xdr:sp macro="" textlink="">
      <xdr:nvSpPr>
        <xdr:cNvPr id="4" name="Right Arrow 3">
          <a:hlinkClick xmlns:r="http://schemas.openxmlformats.org/officeDocument/2006/relationships" r:id="rId3"/>
        </xdr:cNvPr>
        <xdr:cNvSpPr/>
      </xdr:nvSpPr>
      <xdr:spPr>
        <a:xfrm>
          <a:off x="8575813" y="1394791"/>
          <a:ext cx="1192695" cy="77856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lt1"/>
              </a:solidFill>
              <a:latin typeface="+mn-lt"/>
              <a:ea typeface="+mn-ea"/>
              <a:cs typeface="+mn-cs"/>
            </a:rPr>
            <a:t>OLD</a:t>
          </a:r>
          <a:r>
            <a:rPr lang="en-US" sz="1100" b="1" baseline="0">
              <a:solidFill>
                <a:schemeClr val="lt1"/>
              </a:solidFill>
              <a:latin typeface="+mn-lt"/>
              <a:ea typeface="+mn-ea"/>
              <a:cs typeface="+mn-cs"/>
            </a:rPr>
            <a:t> SCHEME</a:t>
          </a:r>
          <a:endParaRPr lang="en-IN" b="1"/>
        </a:p>
      </xdr:txBody>
    </xdr:sp>
    <xdr:clientData/>
  </xdr:twoCellAnchor>
  <xdr:twoCellAnchor>
    <xdr:from>
      <xdr:col>15</xdr:col>
      <xdr:colOff>248496</xdr:colOff>
      <xdr:row>24</xdr:row>
      <xdr:rowOff>82825</xdr:rowOff>
    </xdr:from>
    <xdr:to>
      <xdr:col>17</xdr:col>
      <xdr:colOff>588083</xdr:colOff>
      <xdr:row>28</xdr:row>
      <xdr:rowOff>173934</xdr:rowOff>
    </xdr:to>
    <xdr:sp macro="" textlink="">
      <xdr:nvSpPr>
        <xdr:cNvPr id="6" name="Right Arrow 5">
          <a:hlinkClick xmlns:r="http://schemas.openxmlformats.org/officeDocument/2006/relationships" r:id="rId4"/>
        </xdr:cNvPr>
        <xdr:cNvSpPr/>
      </xdr:nvSpPr>
      <xdr:spPr>
        <a:xfrm>
          <a:off x="8572518" y="3785151"/>
          <a:ext cx="1565413" cy="86139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scene3d>
            <a:camera prst="orthographicFront"/>
            <a:lightRig rig="threePt" dir="t"/>
          </a:scene3d>
          <a:sp3d>
            <a:bevelB w="38100" h="38100" prst="relaxedInset"/>
          </a:sp3d>
        </a:bodyPr>
        <a:lstStyle/>
        <a:p>
          <a:pPr marL="0" marR="0" indent="0" algn="ctr" defTabSz="914400" eaLnBrk="1" fontAlgn="auto" latinLnBrk="0" hangingPunct="1">
            <a:lnSpc>
              <a:spcPct val="100000"/>
            </a:lnSpc>
            <a:spcBef>
              <a:spcPts val="0"/>
            </a:spcBef>
            <a:spcAft>
              <a:spcPts val="0"/>
            </a:spcAft>
            <a:buClrTx/>
            <a:buSzTx/>
            <a:buFontTx/>
            <a:buNone/>
            <a:tabLst/>
            <a:defRPr/>
          </a:pPr>
          <a:endParaRPr lang="en-IN"/>
        </a:p>
        <a:p>
          <a:pPr marL="0" marR="0" indent="0" algn="ctr" defTabSz="914400" eaLnBrk="1" fontAlgn="auto" latinLnBrk="0" hangingPunct="1">
            <a:lnSpc>
              <a:spcPct val="100000"/>
            </a:lnSpc>
            <a:spcBef>
              <a:spcPts val="0"/>
            </a:spcBef>
            <a:spcAft>
              <a:spcPts val="0"/>
            </a:spcAft>
            <a:buClrTx/>
            <a:buSzTx/>
            <a:buFontTx/>
            <a:buNone/>
            <a:tabLst/>
            <a:defRPr/>
          </a:pPr>
          <a:r>
            <a:rPr lang="en-IN" b="1"/>
            <a:t>WHICH BEST FOR YOU</a:t>
          </a:r>
        </a:p>
        <a:p>
          <a:pPr algn="ctr"/>
          <a:endParaRPr lang="en-US" sz="1100" b="1" baseline="0">
            <a:solidFill>
              <a:schemeClr val="bg1"/>
            </a:solidFill>
          </a:endParaRPr>
        </a:p>
      </xdr:txBody>
    </xdr:sp>
    <xdr:clientData/>
  </xdr:twoCellAnchor>
  <xdr:twoCellAnchor>
    <xdr:from>
      <xdr:col>14</xdr:col>
      <xdr:colOff>609599</xdr:colOff>
      <xdr:row>2</xdr:row>
      <xdr:rowOff>8282</xdr:rowOff>
    </xdr:from>
    <xdr:to>
      <xdr:col>16</xdr:col>
      <xdr:colOff>581024</xdr:colOff>
      <xdr:row>12</xdr:row>
      <xdr:rowOff>160682</xdr:rowOff>
    </xdr:to>
    <xdr:sp macro="" textlink="">
      <xdr:nvSpPr>
        <xdr:cNvPr id="7" name="Left Arrow 6">
          <a:hlinkClick xmlns:r="http://schemas.openxmlformats.org/officeDocument/2006/relationships" r:id="rId1"/>
        </xdr:cNvPr>
        <xdr:cNvSpPr/>
      </xdr:nvSpPr>
      <xdr:spPr>
        <a:xfrm>
          <a:off x="8320708" y="447260"/>
          <a:ext cx="1197251" cy="67420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t>Employee</a:t>
          </a:r>
          <a:r>
            <a:rPr lang="en-US" sz="1100" baseline="0"/>
            <a:t> Data</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103945</xdr:colOff>
      <xdr:row>1</xdr:row>
      <xdr:rowOff>66674</xdr:rowOff>
    </xdr:from>
    <xdr:to>
      <xdr:col>24</xdr:col>
      <xdr:colOff>152400</xdr:colOff>
      <xdr:row>4</xdr:row>
      <xdr:rowOff>76199</xdr:rowOff>
    </xdr:to>
    <xdr:sp macro="" textlink="">
      <xdr:nvSpPr>
        <xdr:cNvPr id="2" name="Left Arrow 1">
          <a:hlinkClick xmlns:r="http://schemas.openxmlformats.org/officeDocument/2006/relationships" r:id="rId1"/>
        </xdr:cNvPr>
        <xdr:cNvSpPr/>
      </xdr:nvSpPr>
      <xdr:spPr>
        <a:xfrm>
          <a:off x="7495345" y="85724"/>
          <a:ext cx="1410530" cy="7524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baseline="0"/>
            <a:t>Salary </a:t>
          </a:r>
        </a:p>
        <a:p>
          <a:pPr algn="ctr"/>
          <a:r>
            <a:rPr lang="en-US" sz="1100" baseline="0"/>
            <a:t> Data</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612911</xdr:colOff>
      <xdr:row>1</xdr:row>
      <xdr:rowOff>24848</xdr:rowOff>
    </xdr:from>
    <xdr:to>
      <xdr:col>23</xdr:col>
      <xdr:colOff>670890</xdr:colOff>
      <xdr:row>3</xdr:row>
      <xdr:rowOff>207065</xdr:rowOff>
    </xdr:to>
    <xdr:sp macro="" textlink="">
      <xdr:nvSpPr>
        <xdr:cNvPr id="2" name="Left Arrow 1">
          <a:hlinkClick xmlns:r="http://schemas.openxmlformats.org/officeDocument/2006/relationships" r:id="rId1"/>
        </xdr:cNvPr>
        <xdr:cNvSpPr/>
      </xdr:nvSpPr>
      <xdr:spPr>
        <a:xfrm>
          <a:off x="7628281" y="41413"/>
          <a:ext cx="1283805" cy="61291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baseline="0"/>
            <a:t>Salary </a:t>
          </a:r>
        </a:p>
        <a:p>
          <a:pPr algn="ctr"/>
          <a:r>
            <a:rPr lang="en-US" sz="1100" baseline="0"/>
            <a:t> Data</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3</xdr:row>
      <xdr:rowOff>0</xdr:rowOff>
    </xdr:from>
    <xdr:to>
      <xdr:col>6</xdr:col>
      <xdr:colOff>64606</xdr:colOff>
      <xdr:row>4</xdr:row>
      <xdr:rowOff>279123</xdr:rowOff>
    </xdr:to>
    <xdr:sp macro="" textlink="">
      <xdr:nvSpPr>
        <xdr:cNvPr id="2" name="Left Arrow 1">
          <a:hlinkClick xmlns:r="http://schemas.openxmlformats.org/officeDocument/2006/relationships" r:id="rId1"/>
        </xdr:cNvPr>
        <xdr:cNvSpPr/>
      </xdr:nvSpPr>
      <xdr:spPr>
        <a:xfrm>
          <a:off x="5848350" y="933450"/>
          <a:ext cx="1283806" cy="67917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baseline="0"/>
            <a:t>Salary </a:t>
          </a:r>
        </a:p>
        <a:p>
          <a:pPr algn="ctr"/>
          <a:r>
            <a:rPr lang="en-US" sz="1100" baseline="0"/>
            <a:t> Data</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wami/AppData/Roaming/Microsoft/Excel/educationsaradar/INCOME%20TAX%20CALCULATOR%202017-18%20Version%2011.17%20-A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PATEL/Desktop/CALCULATION%20SHEETS/educationsaradar/INCOME%20TAX%20CALCULATOR%202017-18%20Version%2011.17%20-A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 Data"/>
      <sheetName val="Emp Income"/>
      <sheetName val="Emp Income Calculation"/>
      <sheetName val="Sheet4"/>
      <sheetName val="Designation"/>
    </sheetNames>
    <sheetDataSet>
      <sheetData sheetId="0" refreshError="1"/>
      <sheetData sheetId="1" refreshError="1"/>
      <sheetData sheetId="2" refreshError="1"/>
      <sheetData sheetId="3">
        <row r="2">
          <cell r="A2" t="str">
            <v>આચાર્ય</v>
          </cell>
          <cell r="C2" t="str">
            <v>પુરૂષ</v>
          </cell>
        </row>
        <row r="3">
          <cell r="A3" t="str">
            <v>મદદનીશ શિક્ષક</v>
          </cell>
          <cell r="C3" t="str">
            <v>મહિલા</v>
          </cell>
        </row>
        <row r="4">
          <cell r="A4" t="str">
            <v>જુનિયર ક્લાર્ક</v>
          </cell>
        </row>
        <row r="5">
          <cell r="A5" t="str">
            <v>સિનિયર ક્લાર્ક</v>
          </cell>
        </row>
        <row r="6">
          <cell r="A6" t="str">
            <v>ઓ.એસ.</v>
          </cell>
        </row>
        <row r="7">
          <cell r="A7" t="str">
            <v>શિક્ષણ સહાયક</v>
          </cell>
        </row>
        <row r="8">
          <cell r="A8" t="str">
            <v>સાથી સહાયક</v>
          </cell>
        </row>
        <row r="9">
          <cell r="A9" t="str">
            <v>પ્રાધ્યાપક</v>
          </cell>
        </row>
        <row r="10">
          <cell r="A10" t="str">
            <v>સેવક</v>
          </cell>
        </row>
        <row r="11">
          <cell r="A11" t="str">
            <v>પ્રાધ્યાપક સાહેબ</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 Data"/>
      <sheetName val="Emp Income"/>
      <sheetName val="Emp Income Calculation"/>
      <sheetName val="Sheet4"/>
      <sheetName val="Designation"/>
    </sheetNames>
    <sheetDataSet>
      <sheetData sheetId="0" refreshError="1"/>
      <sheetData sheetId="1" refreshError="1"/>
      <sheetData sheetId="2" refreshError="1"/>
      <sheetData sheetId="3">
        <row r="2">
          <cell r="A2" t="str">
            <v>આચાર્ય</v>
          </cell>
        </row>
        <row r="3">
          <cell r="A3" t="str">
            <v>મદદનીશ શિક્ષક</v>
          </cell>
        </row>
        <row r="4">
          <cell r="A4" t="str">
            <v>જુનિયર ક્લાર્ક</v>
          </cell>
        </row>
        <row r="5">
          <cell r="A5" t="str">
            <v>સિનિયર ક્લાર્ક</v>
          </cell>
        </row>
        <row r="6">
          <cell r="A6" t="str">
            <v>ઓ.એસ.</v>
          </cell>
        </row>
        <row r="7">
          <cell r="A7" t="str">
            <v>શિક્ષણ સહાયક</v>
          </cell>
        </row>
        <row r="8">
          <cell r="A8" t="str">
            <v>સાથી સહાયક</v>
          </cell>
        </row>
        <row r="9">
          <cell r="A9" t="str">
            <v>પ્રાધ્યાપક</v>
          </cell>
        </row>
        <row r="10">
          <cell r="A10" t="str">
            <v>સેવક</v>
          </cell>
        </row>
        <row r="11">
          <cell r="A11" t="str">
            <v>પ્રાધ્યાપક સાહેબ</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patelassociates.com/" TargetMode="External"/><Relationship Id="rId1" Type="http://schemas.openxmlformats.org/officeDocument/2006/relationships/hyperlink" Target="http://www.spatelassociate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spatelassociates.com/ContactUs.aspx" TargetMode="External"/><Relationship Id="rId2" Type="http://schemas.openxmlformats.org/officeDocument/2006/relationships/hyperlink" Target="mailto:admi@spatelassociates.com" TargetMode="External"/><Relationship Id="rId1" Type="http://schemas.openxmlformats.org/officeDocument/2006/relationships/hyperlink" Target="http://www.spatelassociates.co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spatelassociates.com/"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133"/>
  <sheetViews>
    <sheetView showGridLines="0" view="pageBreakPreview" zoomScaleSheetLayoutView="100" workbookViewId="0">
      <selection activeCell="C7" sqref="C7"/>
    </sheetView>
  </sheetViews>
  <sheetFormatPr defaultRowHeight="15"/>
  <cols>
    <col min="1" max="1" width="5.85546875" style="11" customWidth="1"/>
    <col min="2" max="2" width="32.42578125" style="11" customWidth="1"/>
    <col min="3" max="3" width="71.140625" style="11" customWidth="1"/>
    <col min="4" max="5" width="9.140625" style="11"/>
    <col min="6" max="6" width="12.85546875" style="11" customWidth="1"/>
    <col min="7" max="16384" width="9.140625" style="11"/>
  </cols>
  <sheetData>
    <row r="1" spans="1:6" ht="3" customHeight="1" thickBot="1"/>
    <row r="2" spans="1:6" ht="35.25" customHeight="1" thickTop="1">
      <c r="A2" s="10"/>
      <c r="B2" s="33" t="s">
        <v>108</v>
      </c>
      <c r="C2" s="34" t="s">
        <v>199</v>
      </c>
      <c r="E2" s="37"/>
    </row>
    <row r="3" spans="1:6" ht="35.25" customHeight="1">
      <c r="A3" s="10"/>
      <c r="B3" s="35" t="s">
        <v>111</v>
      </c>
      <c r="C3" s="5" t="s">
        <v>153</v>
      </c>
      <c r="E3" s="37"/>
    </row>
    <row r="4" spans="1:6" ht="35.25" customHeight="1">
      <c r="A4" s="10"/>
      <c r="B4" s="35" t="s">
        <v>109</v>
      </c>
      <c r="C4" s="5" t="s">
        <v>149</v>
      </c>
    </row>
    <row r="5" spans="1:6" ht="35.25" customHeight="1">
      <c r="A5" s="10"/>
      <c r="B5" s="35" t="s">
        <v>2</v>
      </c>
      <c r="C5" s="5" t="s">
        <v>150</v>
      </c>
    </row>
    <row r="6" spans="1:6" ht="35.25" customHeight="1">
      <c r="A6" s="10"/>
      <c r="B6" s="35" t="s">
        <v>70</v>
      </c>
      <c r="C6" s="6">
        <v>29376</v>
      </c>
    </row>
    <row r="7" spans="1:6" ht="35.25" customHeight="1">
      <c r="A7" s="10"/>
      <c r="B7" s="35" t="s">
        <v>71</v>
      </c>
      <c r="C7" s="5" t="s">
        <v>139</v>
      </c>
    </row>
    <row r="8" spans="1:6" ht="35.25" customHeight="1">
      <c r="A8" s="10"/>
      <c r="B8" s="35" t="s">
        <v>73</v>
      </c>
      <c r="C8" s="5" t="s">
        <v>146</v>
      </c>
    </row>
    <row r="9" spans="1:6" ht="35.25" customHeight="1">
      <c r="A9" s="10"/>
      <c r="B9" s="35" t="s">
        <v>75</v>
      </c>
      <c r="C9" s="5" t="s">
        <v>147</v>
      </c>
    </row>
    <row r="10" spans="1:6" ht="35.25" customHeight="1">
      <c r="A10" s="10"/>
      <c r="B10" s="35" t="s">
        <v>110</v>
      </c>
      <c r="C10" s="7" t="s">
        <v>151</v>
      </c>
    </row>
    <row r="11" spans="1:6" ht="35.25" customHeight="1">
      <c r="A11" s="10"/>
      <c r="B11" s="35" t="s">
        <v>112</v>
      </c>
      <c r="C11" s="5" t="s">
        <v>152</v>
      </c>
    </row>
    <row r="12" spans="1:6" ht="35.25" customHeight="1">
      <c r="A12" s="10"/>
      <c r="B12" s="35" t="s">
        <v>77</v>
      </c>
      <c r="C12" s="8">
        <v>111122223333</v>
      </c>
    </row>
    <row r="13" spans="1:6" ht="35.25" customHeight="1" thickBot="1">
      <c r="A13" s="10"/>
      <c r="B13" s="36" t="s">
        <v>113</v>
      </c>
      <c r="C13" s="9">
        <v>9426472875</v>
      </c>
    </row>
    <row r="14" spans="1:6" ht="37.5" customHeight="1" thickTop="1">
      <c r="A14" s="10"/>
      <c r="B14" s="23" t="s">
        <v>114</v>
      </c>
      <c r="C14" s="24"/>
    </row>
    <row r="15" spans="1:6">
      <c r="A15" s="10"/>
      <c r="B15" s="25"/>
      <c r="C15" s="26"/>
    </row>
    <row r="16" spans="1:6">
      <c r="A16" s="10"/>
      <c r="B16" s="25" t="s">
        <v>126</v>
      </c>
      <c r="C16" s="26"/>
      <c r="E16" s="38"/>
      <c r="F16" s="38"/>
    </row>
    <row r="17" spans="1:6">
      <c r="A17" s="10"/>
      <c r="B17" s="25" t="s">
        <v>126</v>
      </c>
      <c r="C17" s="26"/>
      <c r="D17" s="11" t="s">
        <v>126</v>
      </c>
      <c r="F17" s="38"/>
    </row>
    <row r="18" spans="1:6">
      <c r="A18" s="10"/>
      <c r="B18" s="25"/>
      <c r="C18" s="26"/>
      <c r="F18" s="38"/>
    </row>
    <row r="19" spans="1:6">
      <c r="A19" s="10"/>
      <c r="B19" s="25"/>
      <c r="C19" s="26"/>
      <c r="F19" s="38"/>
    </row>
    <row r="20" spans="1:6" ht="21">
      <c r="A20" s="10"/>
      <c r="B20" s="27" t="s">
        <v>126</v>
      </c>
      <c r="C20" s="28" t="s">
        <v>115</v>
      </c>
      <c r="F20" s="38"/>
    </row>
    <row r="21" spans="1:6" ht="21">
      <c r="A21" s="10"/>
      <c r="B21" s="29"/>
      <c r="C21" s="28" t="s">
        <v>116</v>
      </c>
      <c r="F21" s="38"/>
    </row>
    <row r="22" spans="1:6" ht="21">
      <c r="A22" s="10"/>
      <c r="B22" s="30"/>
      <c r="C22" s="28" t="s">
        <v>117</v>
      </c>
      <c r="F22" s="38"/>
    </row>
    <row r="23" spans="1:6" ht="21">
      <c r="A23" s="10"/>
      <c r="B23" s="30"/>
      <c r="C23" s="28" t="s">
        <v>119</v>
      </c>
      <c r="F23" s="38"/>
    </row>
    <row r="24" spans="1:6" ht="21.75" thickBot="1">
      <c r="A24" s="10"/>
      <c r="B24" s="31"/>
      <c r="C24" s="32" t="s">
        <v>118</v>
      </c>
      <c r="F24" s="38"/>
    </row>
    <row r="25" spans="1:6" ht="15" customHeight="1" thickTop="1">
      <c r="A25" s="10"/>
      <c r="B25" s="175" t="s">
        <v>128</v>
      </c>
      <c r="C25" s="176"/>
      <c r="F25" s="38"/>
    </row>
    <row r="26" spans="1:6">
      <c r="A26" s="10"/>
      <c r="B26" s="177"/>
      <c r="C26" s="178"/>
      <c r="F26" s="38"/>
    </row>
    <row r="27" spans="1:6">
      <c r="A27" s="10"/>
      <c r="B27" s="177"/>
      <c r="C27" s="178"/>
      <c r="F27" s="38"/>
    </row>
    <row r="28" spans="1:6">
      <c r="A28" s="10"/>
      <c r="B28" s="179" t="s">
        <v>129</v>
      </c>
      <c r="C28" s="180"/>
      <c r="E28" s="38"/>
      <c r="F28" s="38"/>
    </row>
    <row r="29" spans="1:6">
      <c r="A29" s="10"/>
      <c r="B29" s="179"/>
      <c r="C29" s="180"/>
      <c r="E29" s="38"/>
      <c r="F29" s="38"/>
    </row>
    <row r="30" spans="1:6">
      <c r="A30" s="10"/>
      <c r="B30" s="179"/>
      <c r="C30" s="180"/>
      <c r="E30" s="38"/>
      <c r="F30" s="38"/>
    </row>
    <row r="31" spans="1:6" ht="15.75" thickBot="1">
      <c r="A31" s="10"/>
      <c r="B31" s="181"/>
      <c r="C31" s="182"/>
    </row>
    <row r="32" spans="1:6" ht="15.75" thickTop="1"/>
    <row r="113" spans="2:2">
      <c r="B113" s="12" t="s">
        <v>3</v>
      </c>
    </row>
    <row r="114" spans="2:2">
      <c r="B114" s="12" t="s">
        <v>132</v>
      </c>
    </row>
    <row r="115" spans="2:2">
      <c r="B115" s="12" t="s">
        <v>133</v>
      </c>
    </row>
    <row r="116" spans="2:2">
      <c r="B116" s="12" t="s">
        <v>134</v>
      </c>
    </row>
    <row r="117" spans="2:2">
      <c r="B117" s="12" t="s">
        <v>135</v>
      </c>
    </row>
    <row r="118" spans="2:2">
      <c r="B118" s="12" t="s">
        <v>136</v>
      </c>
    </row>
    <row r="119" spans="2:2">
      <c r="B119" s="12" t="s">
        <v>137</v>
      </c>
    </row>
    <row r="120" spans="2:2">
      <c r="B120" s="12" t="s">
        <v>138</v>
      </c>
    </row>
    <row r="121" spans="2:2">
      <c r="B121" s="12" t="s">
        <v>141</v>
      </c>
    </row>
    <row r="122" spans="2:2">
      <c r="B122" s="12" t="s">
        <v>142</v>
      </c>
    </row>
    <row r="123" spans="2:2">
      <c r="B123" s="12" t="s">
        <v>143</v>
      </c>
    </row>
    <row r="124" spans="2:2">
      <c r="B124" s="12" t="s">
        <v>144</v>
      </c>
    </row>
    <row r="125" spans="2:2">
      <c r="B125" s="12"/>
    </row>
    <row r="126" spans="2:2">
      <c r="B126" s="12"/>
    </row>
    <row r="127" spans="2:2">
      <c r="B127" s="12"/>
    </row>
    <row r="128" spans="2:2">
      <c r="B128" s="12"/>
    </row>
    <row r="129" spans="2:2">
      <c r="B129" s="12"/>
    </row>
    <row r="130" spans="2:2">
      <c r="B130" s="12"/>
    </row>
    <row r="131" spans="2:2">
      <c r="B131" s="12"/>
    </row>
    <row r="132" spans="2:2">
      <c r="B132" s="12" t="s">
        <v>139</v>
      </c>
    </row>
    <row r="133" spans="2:2">
      <c r="B133" s="12" t="s">
        <v>140</v>
      </c>
    </row>
  </sheetData>
  <sheetProtection password="D2C2" sheet="1" objects="1" scenarios="1"/>
  <mergeCells count="2">
    <mergeCell ref="B25:C27"/>
    <mergeCell ref="B28:C31"/>
  </mergeCells>
  <dataValidations count="3">
    <dataValidation type="textLength" operator="equal" allowBlank="1" showInputMessage="1" showErrorMessage="1" sqref="C13">
      <formula1>10</formula1>
    </dataValidation>
    <dataValidation type="textLength" operator="equal" allowBlank="1" showInputMessage="1" showErrorMessage="1" promptTitle="Insert Adhar No" prompt="Text should not be less than 12 Figure and do not leave single space" sqref="C12">
      <formula1>12</formula1>
    </dataValidation>
    <dataValidation type="list" allowBlank="1" showInputMessage="1" showErrorMessage="1" sqref="C7">
      <formula1>$B$132:$B$133</formula1>
    </dataValidation>
  </dataValidations>
  <hyperlinks>
    <hyperlink ref="C24" r:id="rId1" display="www.spatelassociates.com"/>
    <hyperlink ref="C20:C24" r:id="rId2" display="Office : 27, OPP.ICICI BANK "/>
  </hyperlinks>
  <pageMargins left="0.2" right="0.7" top="0.75" bottom="0.75" header="0.3" footer="0.3"/>
  <pageSetup paperSize="9" scale="80" orientation="portrait" verticalDpi="0" r:id="rId3"/>
  <headerFooter>
    <oddFooter>&amp;L&amp;"-,Italic"&amp;12www.spatelassociates.com&amp;R  &amp;F &amp;D &amp;T</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61"/>
  <sheetViews>
    <sheetView showGridLines="0" tabSelected="1" zoomScale="115" zoomScaleNormal="115" workbookViewId="0"/>
  </sheetViews>
  <sheetFormatPr defaultRowHeight="15"/>
  <cols>
    <col min="1" max="1" width="1.140625" style="11" customWidth="1"/>
    <col min="2" max="2" width="8.140625" style="11" customWidth="1"/>
    <col min="3" max="3" width="11.5703125" style="11" customWidth="1"/>
    <col min="4" max="4" width="9.140625" style="11"/>
    <col min="5" max="5" width="7.85546875" style="11" customWidth="1"/>
    <col min="6" max="6" width="9.140625" style="11"/>
    <col min="7" max="7" width="7.28515625" style="11" customWidth="1"/>
    <col min="8" max="8" width="7.5703125" style="11" customWidth="1"/>
    <col min="9" max="13" width="9.140625" style="11"/>
    <col min="14" max="14" width="7.7109375" style="11" customWidth="1"/>
    <col min="15" max="16384" width="9.140625" style="11"/>
  </cols>
  <sheetData>
    <row r="1" spans="1:18" ht="3.75" customHeight="1" thickBot="1"/>
    <row r="2" spans="1:18" ht="18.75" thickTop="1">
      <c r="B2" s="221" t="s">
        <v>0</v>
      </c>
      <c r="C2" s="222"/>
      <c r="D2" s="222"/>
      <c r="E2" s="222"/>
      <c r="F2" s="222"/>
      <c r="G2" s="222"/>
      <c r="H2" s="222"/>
      <c r="I2" s="222"/>
      <c r="J2" s="222"/>
      <c r="K2" s="222"/>
      <c r="L2" s="222"/>
      <c r="M2" s="222"/>
      <c r="N2" s="223"/>
      <c r="O2" s="19"/>
      <c r="P2" s="20" t="s">
        <v>107</v>
      </c>
      <c r="Q2" s="19"/>
      <c r="R2" s="19"/>
    </row>
    <row r="3" spans="1:18" ht="18">
      <c r="A3" s="19"/>
      <c r="B3" s="40" t="s">
        <v>1</v>
      </c>
      <c r="C3" s="224" t="str">
        <f>'Employee Details'!C4</f>
        <v>સ્વામિશરણ નગીનભાઈ પટેલ</v>
      </c>
      <c r="D3" s="224"/>
      <c r="E3" s="224"/>
      <c r="F3" s="224"/>
      <c r="G3" s="224"/>
      <c r="H3" s="224"/>
      <c r="I3" s="224"/>
      <c r="J3" s="224"/>
      <c r="K3" s="41" t="s">
        <v>2</v>
      </c>
      <c r="L3" s="225" t="str">
        <f>'Employee Details'!C5</f>
        <v>હોદો</v>
      </c>
      <c r="M3" s="225"/>
      <c r="N3" s="226"/>
      <c r="O3" s="19"/>
      <c r="P3" s="20" t="s">
        <v>107</v>
      </c>
      <c r="Q3" s="19"/>
      <c r="R3" s="19"/>
    </row>
    <row r="4" spans="1:18" ht="18" hidden="1">
      <c r="A4" s="19"/>
      <c r="B4" s="40"/>
      <c r="C4" s="42"/>
      <c r="D4" s="42"/>
      <c r="E4" s="42"/>
      <c r="F4" s="42"/>
      <c r="G4" s="42"/>
      <c r="H4" s="42"/>
      <c r="I4" s="42"/>
      <c r="J4" s="42"/>
      <c r="K4" s="41"/>
      <c r="L4" s="43"/>
      <c r="M4" s="43"/>
      <c r="N4" s="44"/>
      <c r="O4" s="19"/>
      <c r="P4" s="19"/>
      <c r="Q4" s="19"/>
      <c r="R4" s="19"/>
    </row>
    <row r="5" spans="1:18" ht="18" hidden="1">
      <c r="A5" s="19"/>
      <c r="B5" s="227" t="s">
        <v>4</v>
      </c>
      <c r="C5" s="228"/>
      <c r="D5" s="228"/>
      <c r="E5" s="228"/>
      <c r="F5" s="228"/>
      <c r="G5" s="42"/>
      <c r="H5" s="42"/>
      <c r="I5" s="42"/>
      <c r="J5" s="42"/>
      <c r="K5" s="41"/>
      <c r="L5" s="43"/>
      <c r="M5" s="43"/>
      <c r="N5" s="44"/>
      <c r="O5" s="19"/>
      <c r="P5" s="19"/>
      <c r="Q5" s="19"/>
      <c r="R5" s="19"/>
    </row>
    <row r="6" spans="1:18" hidden="1">
      <c r="A6" s="19"/>
      <c r="B6" s="40"/>
      <c r="C6" s="45" t="s">
        <v>5</v>
      </c>
      <c r="D6" s="46"/>
      <c r="E6" s="46"/>
      <c r="F6" s="46"/>
      <c r="G6" s="46"/>
      <c r="H6" s="46"/>
      <c r="I6" s="47" t="s">
        <v>6</v>
      </c>
      <c r="J6" s="46"/>
      <c r="K6" s="48"/>
      <c r="L6" s="49"/>
      <c r="M6" s="49"/>
      <c r="N6" s="50"/>
      <c r="O6" s="19"/>
      <c r="P6" s="19"/>
      <c r="Q6" s="19"/>
      <c r="R6" s="19"/>
    </row>
    <row r="7" spans="1:18" hidden="1">
      <c r="A7" s="19"/>
      <c r="B7" s="40"/>
      <c r="C7" s="51" t="s">
        <v>7</v>
      </c>
      <c r="D7" s="51" t="s">
        <v>8</v>
      </c>
      <c r="E7" s="51"/>
      <c r="F7" s="229">
        <v>0</v>
      </c>
      <c r="G7" s="229"/>
      <c r="H7" s="229"/>
      <c r="I7" s="46" t="s">
        <v>9</v>
      </c>
      <c r="J7" s="46"/>
      <c r="K7" s="48" t="s">
        <v>10</v>
      </c>
      <c r="L7" s="229">
        <v>0</v>
      </c>
      <c r="M7" s="229"/>
      <c r="N7" s="230"/>
      <c r="O7" s="19"/>
      <c r="P7" s="19"/>
      <c r="Q7" s="19"/>
      <c r="R7" s="19"/>
    </row>
    <row r="8" spans="1:18" hidden="1">
      <c r="A8" s="19"/>
      <c r="B8" s="40"/>
      <c r="C8" s="51" t="s">
        <v>11</v>
      </c>
      <c r="D8" s="51" t="s">
        <v>8</v>
      </c>
      <c r="E8" s="51"/>
      <c r="F8" s="231">
        <v>0</v>
      </c>
      <c r="G8" s="231"/>
      <c r="H8" s="231"/>
      <c r="I8" s="46" t="s">
        <v>12</v>
      </c>
      <c r="J8" s="46"/>
      <c r="K8" s="48" t="s">
        <v>10</v>
      </c>
      <c r="L8" s="231">
        <v>0</v>
      </c>
      <c r="M8" s="231"/>
      <c r="N8" s="232"/>
      <c r="O8" s="19"/>
      <c r="P8" s="19"/>
      <c r="Q8" s="19"/>
      <c r="R8" s="19"/>
    </row>
    <row r="9" spans="1:18" ht="18" hidden="1">
      <c r="A9" s="19"/>
      <c r="B9" s="40"/>
      <c r="C9" s="42"/>
      <c r="D9" s="42"/>
      <c r="E9" s="42"/>
      <c r="F9" s="42"/>
      <c r="G9" s="42"/>
      <c r="H9" s="42"/>
      <c r="I9" s="46" t="s">
        <v>13</v>
      </c>
      <c r="J9" s="46"/>
      <c r="K9" s="48" t="s">
        <v>10</v>
      </c>
      <c r="L9" s="231">
        <v>0</v>
      </c>
      <c r="M9" s="231"/>
      <c r="N9" s="232"/>
      <c r="O9" s="19"/>
      <c r="P9" s="19"/>
      <c r="Q9" s="19"/>
      <c r="R9" s="19"/>
    </row>
    <row r="10" spans="1:18" ht="15.75" hidden="1">
      <c r="A10" s="19"/>
      <c r="B10" s="233" t="s">
        <v>14</v>
      </c>
      <c r="C10" s="234"/>
      <c r="D10" s="234"/>
      <c r="E10" s="234"/>
      <c r="F10" s="234"/>
      <c r="G10" s="234"/>
      <c r="H10" s="234"/>
      <c r="I10" s="234"/>
      <c r="J10" s="51" t="s">
        <v>8</v>
      </c>
      <c r="K10" s="235">
        <v>0</v>
      </c>
      <c r="L10" s="235"/>
      <c r="M10" s="235"/>
      <c r="N10" s="236"/>
      <c r="O10" s="19"/>
      <c r="P10" s="19"/>
      <c r="Q10" s="19"/>
      <c r="R10" s="19"/>
    </row>
    <row r="11" spans="1:18" hidden="1">
      <c r="A11" s="19"/>
      <c r="B11" s="52"/>
      <c r="C11" s="53"/>
      <c r="D11" s="53"/>
      <c r="E11" s="53"/>
      <c r="F11" s="53"/>
      <c r="G11" s="53"/>
      <c r="H11" s="53"/>
      <c r="I11" s="53"/>
      <c r="J11" s="53"/>
      <c r="K11" s="53"/>
      <c r="L11" s="53"/>
      <c r="M11" s="53"/>
      <c r="N11" s="54"/>
      <c r="O11" s="19"/>
      <c r="P11" s="19"/>
      <c r="Q11" s="19"/>
      <c r="R11" s="19"/>
    </row>
    <row r="12" spans="1:18">
      <c r="A12" s="19"/>
      <c r="B12" s="55" t="s">
        <v>15</v>
      </c>
      <c r="C12" s="216" t="s">
        <v>16</v>
      </c>
      <c r="D12" s="218" t="s">
        <v>17</v>
      </c>
      <c r="E12" s="219"/>
      <c r="F12" s="219"/>
      <c r="G12" s="219"/>
      <c r="H12" s="219"/>
      <c r="I12" s="219"/>
      <c r="J12" s="219"/>
      <c r="K12" s="219"/>
      <c r="L12" s="219"/>
      <c r="M12" s="219"/>
      <c r="N12" s="220"/>
      <c r="O12" s="19"/>
      <c r="P12" s="19"/>
      <c r="Q12" s="19"/>
      <c r="R12" s="19"/>
    </row>
    <row r="13" spans="1:18" ht="63.75">
      <c r="A13" s="19"/>
      <c r="B13" s="56" t="s">
        <v>173</v>
      </c>
      <c r="C13" s="217"/>
      <c r="D13" s="57" t="s">
        <v>187</v>
      </c>
      <c r="E13" s="57" t="s">
        <v>18</v>
      </c>
      <c r="F13" s="57" t="s">
        <v>19</v>
      </c>
      <c r="G13" s="58" t="s">
        <v>20</v>
      </c>
      <c r="H13" s="58" t="s">
        <v>21</v>
      </c>
      <c r="I13" s="58" t="s">
        <v>203</v>
      </c>
      <c r="J13" s="58" t="s">
        <v>156</v>
      </c>
      <c r="K13" s="58" t="s">
        <v>22</v>
      </c>
      <c r="L13" s="58" t="s">
        <v>23</v>
      </c>
      <c r="M13" s="58" t="s">
        <v>168</v>
      </c>
      <c r="N13" s="59" t="s">
        <v>24</v>
      </c>
      <c r="O13" s="19"/>
      <c r="P13" s="19"/>
      <c r="Q13" s="19"/>
      <c r="R13" s="19"/>
    </row>
    <row r="14" spans="1:18">
      <c r="A14" s="19"/>
      <c r="B14" s="60" t="s">
        <v>25</v>
      </c>
      <c r="C14" s="1"/>
      <c r="D14" s="1"/>
      <c r="E14" s="1"/>
      <c r="F14" s="1">
        <v>10000</v>
      </c>
      <c r="G14" s="1"/>
      <c r="H14" s="1"/>
      <c r="I14" s="1"/>
      <c r="J14" s="1"/>
      <c r="K14" s="1"/>
      <c r="L14" s="1"/>
      <c r="M14" s="1"/>
      <c r="N14" s="2"/>
      <c r="O14" s="19"/>
      <c r="P14" s="19"/>
      <c r="Q14" s="19"/>
      <c r="R14" s="19"/>
    </row>
    <row r="15" spans="1:18">
      <c r="A15" s="19"/>
      <c r="B15" s="60" t="s">
        <v>26</v>
      </c>
      <c r="C15" s="1"/>
      <c r="D15" s="1"/>
      <c r="E15" s="1"/>
      <c r="F15" s="1">
        <v>10000</v>
      </c>
      <c r="G15" s="1"/>
      <c r="H15" s="1"/>
      <c r="I15" s="1"/>
      <c r="J15" s="1" t="s">
        <v>126</v>
      </c>
      <c r="K15" s="1"/>
      <c r="L15" s="1"/>
      <c r="M15" s="1"/>
      <c r="N15" s="2"/>
      <c r="O15" s="19"/>
      <c r="P15" s="19"/>
      <c r="Q15" s="19"/>
      <c r="R15" s="19"/>
    </row>
    <row r="16" spans="1:18">
      <c r="A16" s="19"/>
      <c r="B16" s="60" t="s">
        <v>27</v>
      </c>
      <c r="C16" s="1"/>
      <c r="D16" s="1"/>
      <c r="E16" s="1"/>
      <c r="F16" s="1">
        <v>10000</v>
      </c>
      <c r="G16" s="1"/>
      <c r="H16" s="1"/>
      <c r="I16" s="1"/>
      <c r="J16" s="1"/>
      <c r="K16" s="1"/>
      <c r="L16" s="1"/>
      <c r="M16" s="1"/>
      <c r="N16" s="2"/>
      <c r="O16" s="19"/>
      <c r="P16" s="92"/>
      <c r="Q16" s="19"/>
      <c r="R16" s="19"/>
    </row>
    <row r="17" spans="1:18">
      <c r="A17" s="19"/>
      <c r="B17" s="60" t="s">
        <v>28</v>
      </c>
      <c r="C17" s="1"/>
      <c r="D17" s="1"/>
      <c r="E17" s="1"/>
      <c r="F17" s="1">
        <v>10000</v>
      </c>
      <c r="G17" s="1"/>
      <c r="H17" s="1"/>
      <c r="I17" s="1"/>
      <c r="J17" s="1"/>
      <c r="K17" s="1"/>
      <c r="L17" s="1"/>
      <c r="M17" s="1"/>
      <c r="N17" s="2"/>
      <c r="O17" s="19"/>
      <c r="P17" s="19"/>
      <c r="Q17" s="19"/>
      <c r="R17" s="19"/>
    </row>
    <row r="18" spans="1:18">
      <c r="A18" s="19"/>
      <c r="B18" s="60" t="s">
        <v>29</v>
      </c>
      <c r="C18" s="1"/>
      <c r="D18" s="1"/>
      <c r="E18" s="1"/>
      <c r="F18" s="1">
        <v>10000</v>
      </c>
      <c r="G18" s="1"/>
      <c r="H18" s="1"/>
      <c r="I18" s="1"/>
      <c r="J18" s="1"/>
      <c r="K18" s="1"/>
      <c r="L18" s="1"/>
      <c r="M18" s="1"/>
      <c r="N18" s="2"/>
      <c r="O18" s="19"/>
      <c r="P18" s="92" t="s">
        <v>66</v>
      </c>
      <c r="Q18" s="19"/>
      <c r="R18" s="19"/>
    </row>
    <row r="19" spans="1:18">
      <c r="A19" s="19"/>
      <c r="B19" s="60" t="s">
        <v>30</v>
      </c>
      <c r="C19" s="1"/>
      <c r="D19" s="1"/>
      <c r="E19" s="1"/>
      <c r="F19" s="1">
        <v>10000</v>
      </c>
      <c r="G19" s="1"/>
      <c r="H19" s="1"/>
      <c r="I19" s="1"/>
      <c r="J19" s="1"/>
      <c r="K19" s="1"/>
      <c r="L19" s="1"/>
      <c r="M19" s="1"/>
      <c r="N19" s="2"/>
      <c r="O19" s="19"/>
      <c r="P19" s="19"/>
      <c r="Q19" s="19"/>
      <c r="R19" s="19"/>
    </row>
    <row r="20" spans="1:18">
      <c r="A20" s="19"/>
      <c r="B20" s="60" t="s">
        <v>31</v>
      </c>
      <c r="C20" s="1"/>
      <c r="D20" s="1"/>
      <c r="E20" s="1"/>
      <c r="F20" s="1">
        <v>10000</v>
      </c>
      <c r="G20" s="1"/>
      <c r="H20" s="1"/>
      <c r="I20" s="1"/>
      <c r="J20" s="1"/>
      <c r="K20" s="1"/>
      <c r="L20" s="1"/>
      <c r="M20" s="1"/>
      <c r="N20" s="2"/>
      <c r="O20" s="19"/>
      <c r="P20" s="19"/>
      <c r="Q20" s="19"/>
      <c r="R20" s="19"/>
    </row>
    <row r="21" spans="1:18">
      <c r="A21" s="19"/>
      <c r="B21" s="60" t="s">
        <v>32</v>
      </c>
      <c r="C21" s="1"/>
      <c r="D21" s="1"/>
      <c r="E21" s="1"/>
      <c r="F21" s="1">
        <v>10000</v>
      </c>
      <c r="G21" s="1"/>
      <c r="H21" s="1"/>
      <c r="I21" s="1"/>
      <c r="J21" s="1"/>
      <c r="K21" s="1"/>
      <c r="L21" s="1"/>
      <c r="M21" s="1"/>
      <c r="N21" s="2"/>
      <c r="O21" s="19"/>
      <c r="P21" s="19"/>
      <c r="Q21" s="19"/>
      <c r="R21" s="19"/>
    </row>
    <row r="22" spans="1:18">
      <c r="A22" s="19"/>
      <c r="B22" s="60" t="s">
        <v>33</v>
      </c>
      <c r="C22" s="1"/>
      <c r="D22" s="1"/>
      <c r="E22" s="1"/>
      <c r="F22" s="1">
        <v>10000</v>
      </c>
      <c r="G22" s="1"/>
      <c r="H22" s="1"/>
      <c r="I22" s="1"/>
      <c r="J22" s="1"/>
      <c r="K22" s="1"/>
      <c r="L22" s="1"/>
      <c r="M22" s="1"/>
      <c r="N22" s="2"/>
      <c r="O22" s="19"/>
      <c r="P22" s="19"/>
      <c r="Q22" s="19"/>
      <c r="R22" s="19"/>
    </row>
    <row r="23" spans="1:18">
      <c r="A23" s="19"/>
      <c r="B23" s="60" t="s">
        <v>34</v>
      </c>
      <c r="C23" s="1"/>
      <c r="D23" s="1"/>
      <c r="E23" s="1"/>
      <c r="F23" s="1">
        <v>10000</v>
      </c>
      <c r="G23" s="1"/>
      <c r="H23" s="1"/>
      <c r="I23" s="1"/>
      <c r="J23" s="1"/>
      <c r="K23" s="1"/>
      <c r="L23" s="1"/>
      <c r="M23" s="1"/>
      <c r="N23" s="2"/>
      <c r="O23" s="19"/>
      <c r="P23" s="19"/>
      <c r="Q23" s="19"/>
      <c r="R23" s="19"/>
    </row>
    <row r="24" spans="1:18">
      <c r="A24" s="19"/>
      <c r="B24" s="60" t="s">
        <v>35</v>
      </c>
      <c r="C24" s="1"/>
      <c r="D24" s="1"/>
      <c r="E24" s="1"/>
      <c r="F24" s="1">
        <v>10000</v>
      </c>
      <c r="G24" s="1"/>
      <c r="H24" s="1"/>
      <c r="I24" s="1"/>
      <c r="J24" s="1"/>
      <c r="K24" s="1"/>
      <c r="L24" s="1"/>
      <c r="M24" s="1"/>
      <c r="N24" s="2"/>
      <c r="O24" s="19"/>
      <c r="P24" s="19"/>
      <c r="Q24" s="19"/>
      <c r="R24" s="19"/>
    </row>
    <row r="25" spans="1:18">
      <c r="A25" s="19"/>
      <c r="B25" s="60" t="s">
        <v>36</v>
      </c>
      <c r="C25" s="1">
        <v>1045000</v>
      </c>
      <c r="D25" s="1">
        <v>0</v>
      </c>
      <c r="E25" s="1"/>
      <c r="F25" s="1">
        <v>150000</v>
      </c>
      <c r="G25" s="1"/>
      <c r="H25" s="1"/>
      <c r="I25" s="1">
        <v>0</v>
      </c>
      <c r="J25" s="1">
        <v>0</v>
      </c>
      <c r="K25" s="1">
        <v>0</v>
      </c>
      <c r="L25" s="1"/>
      <c r="M25" s="1"/>
      <c r="N25" s="2">
        <v>0</v>
      </c>
      <c r="O25" s="19"/>
      <c r="P25" s="19"/>
      <c r="Q25" s="19"/>
      <c r="R25" s="19"/>
    </row>
    <row r="26" spans="1:18" ht="15" customHeight="1">
      <c r="A26" s="19"/>
      <c r="B26" s="61" t="s">
        <v>106</v>
      </c>
      <c r="C26" s="70">
        <f t="shared" ref="C26:N26" si="0">SUM(C14:C25)</f>
        <v>1045000</v>
      </c>
      <c r="D26" s="70">
        <f t="shared" si="0"/>
        <v>0</v>
      </c>
      <c r="E26" s="70">
        <f t="shared" ref="E26" si="1">SUM(E14:E25)</f>
        <v>0</v>
      </c>
      <c r="F26" s="70">
        <f t="shared" si="0"/>
        <v>260000</v>
      </c>
      <c r="G26" s="70">
        <f t="shared" si="0"/>
        <v>0</v>
      </c>
      <c r="H26" s="70">
        <f t="shared" si="0"/>
        <v>0</v>
      </c>
      <c r="I26" s="70">
        <f t="shared" si="0"/>
        <v>0</v>
      </c>
      <c r="J26" s="70">
        <f t="shared" si="0"/>
        <v>0</v>
      </c>
      <c r="K26" s="70">
        <f t="shared" si="0"/>
        <v>0</v>
      </c>
      <c r="L26" s="70">
        <f t="shared" si="0"/>
        <v>0</v>
      </c>
      <c r="M26" s="70">
        <f t="shared" si="0"/>
        <v>0</v>
      </c>
      <c r="N26" s="70">
        <f t="shared" si="0"/>
        <v>0</v>
      </c>
      <c r="O26" s="19"/>
      <c r="P26" s="19"/>
      <c r="Q26" s="19"/>
      <c r="R26" s="19"/>
    </row>
    <row r="27" spans="1:18" ht="15.75">
      <c r="A27" s="19"/>
      <c r="B27" s="62"/>
      <c r="C27" s="65"/>
      <c r="D27" s="65"/>
      <c r="E27" s="65"/>
      <c r="F27" s="65"/>
      <c r="G27" s="65"/>
      <c r="H27" s="65"/>
      <c r="I27" s="65"/>
      <c r="J27" s="65"/>
      <c r="K27" s="65"/>
      <c r="L27" s="65"/>
      <c r="M27" s="65"/>
      <c r="N27" s="66"/>
      <c r="O27" s="19"/>
      <c r="P27" s="19"/>
      <c r="Q27" s="19"/>
      <c r="R27" s="19"/>
    </row>
    <row r="28" spans="1:18">
      <c r="A28" s="19"/>
      <c r="B28" s="63" t="s">
        <v>8</v>
      </c>
      <c r="C28" s="4"/>
      <c r="D28" s="53" t="s">
        <v>37</v>
      </c>
      <c r="E28" s="53"/>
      <c r="F28" s="53"/>
      <c r="G28" s="3"/>
      <c r="H28" s="195"/>
      <c r="I28" s="195"/>
      <c r="J28" s="195"/>
      <c r="K28" s="195"/>
      <c r="L28" s="195"/>
      <c r="M28" s="195"/>
      <c r="N28" s="196"/>
      <c r="O28" s="19"/>
      <c r="P28" s="19"/>
      <c r="Q28" s="19"/>
      <c r="R28" s="19"/>
    </row>
    <row r="29" spans="1:18">
      <c r="A29" s="19"/>
      <c r="B29" s="63" t="s">
        <v>8</v>
      </c>
      <c r="C29" s="4">
        <v>0</v>
      </c>
      <c r="D29" s="53" t="s">
        <v>38</v>
      </c>
      <c r="E29" s="53"/>
      <c r="F29" s="53"/>
      <c r="G29" s="3"/>
      <c r="H29" s="21"/>
      <c r="I29" s="21"/>
      <c r="J29" s="21"/>
      <c r="K29" s="21"/>
      <c r="L29" s="21"/>
      <c r="M29" s="21"/>
      <c r="N29" s="22"/>
      <c r="O29" s="19"/>
      <c r="P29" s="19"/>
      <c r="Q29" s="19"/>
      <c r="R29" s="19"/>
    </row>
    <row r="30" spans="1:18">
      <c r="A30" s="19"/>
      <c r="B30" s="63" t="s">
        <v>8</v>
      </c>
      <c r="C30" s="4">
        <v>0</v>
      </c>
      <c r="D30" s="53" t="s">
        <v>39</v>
      </c>
      <c r="E30" s="53"/>
      <c r="F30" s="53"/>
      <c r="G30" s="195"/>
      <c r="H30" s="195"/>
      <c r="I30" s="195"/>
      <c r="J30" s="195"/>
      <c r="K30" s="195"/>
      <c r="L30" s="195"/>
      <c r="M30" s="195"/>
      <c r="N30" s="196"/>
      <c r="O30" s="19"/>
      <c r="P30" s="19"/>
      <c r="Q30" s="19"/>
      <c r="R30" s="19"/>
    </row>
    <row r="31" spans="1:18">
      <c r="A31" s="19"/>
      <c r="B31" s="63" t="s">
        <v>8</v>
      </c>
      <c r="C31" s="4">
        <v>0</v>
      </c>
      <c r="D31" s="53" t="s">
        <v>40</v>
      </c>
      <c r="E31" s="53"/>
      <c r="F31" s="53"/>
      <c r="G31" s="53"/>
      <c r="H31" s="53"/>
      <c r="I31" s="53"/>
      <c r="J31" s="53"/>
      <c r="K31" s="53"/>
      <c r="L31" s="53"/>
      <c r="M31" s="53"/>
      <c r="N31" s="54"/>
      <c r="O31" s="19"/>
      <c r="P31" s="19"/>
      <c r="Q31" s="19"/>
      <c r="R31" s="19"/>
    </row>
    <row r="32" spans="1:18">
      <c r="A32" s="19"/>
      <c r="B32" s="63" t="s">
        <v>8</v>
      </c>
      <c r="C32" s="4">
        <v>0</v>
      </c>
      <c r="D32" s="53" t="s">
        <v>41</v>
      </c>
      <c r="E32" s="53"/>
      <c r="F32" s="53"/>
      <c r="G32" s="195"/>
      <c r="H32" s="195"/>
      <c r="I32" s="195"/>
      <c r="J32" s="195"/>
      <c r="K32" s="195"/>
      <c r="L32" s="195"/>
      <c r="M32" s="195"/>
      <c r="N32" s="196"/>
      <c r="O32" s="19"/>
      <c r="P32" s="19"/>
      <c r="Q32" s="19"/>
      <c r="R32" s="19"/>
    </row>
    <row r="33" spans="1:18">
      <c r="A33" s="19"/>
      <c r="B33" s="52"/>
      <c r="C33" s="68">
        <f>C32+C31+C30+C29+C28+C26</f>
        <v>1045000</v>
      </c>
      <c r="D33" s="53"/>
      <c r="E33" s="53"/>
      <c r="F33" s="53"/>
      <c r="G33" s="53"/>
      <c r="H33" s="53"/>
      <c r="I33" s="53"/>
      <c r="J33" s="53"/>
      <c r="K33" s="53"/>
      <c r="L33" s="53"/>
      <c r="M33" s="53"/>
      <c r="N33" s="54"/>
      <c r="O33" s="19"/>
      <c r="P33" s="19"/>
      <c r="Q33" s="19"/>
      <c r="R33" s="19"/>
    </row>
    <row r="34" spans="1:18" ht="20.25">
      <c r="A34" s="19"/>
      <c r="B34" s="197" t="s">
        <v>8</v>
      </c>
      <c r="C34" s="198">
        <f>C33</f>
        <v>1045000</v>
      </c>
      <c r="D34" s="199"/>
      <c r="E34" s="69"/>
      <c r="F34" s="65"/>
      <c r="G34" s="53" t="s">
        <v>42</v>
      </c>
      <c r="H34" s="53"/>
      <c r="I34" s="53"/>
      <c r="J34" s="67" t="s">
        <v>43</v>
      </c>
      <c r="K34" s="188"/>
      <c r="L34" s="188"/>
      <c r="M34" s="188"/>
      <c r="N34" s="189"/>
      <c r="O34" s="19"/>
      <c r="P34" s="19"/>
      <c r="Q34" s="19"/>
      <c r="R34" s="19"/>
    </row>
    <row r="35" spans="1:18" ht="20.25">
      <c r="A35" s="19"/>
      <c r="B35" s="197"/>
      <c r="C35" s="200"/>
      <c r="D35" s="201"/>
      <c r="E35" s="69"/>
      <c r="F35" s="65"/>
      <c r="G35" s="53" t="s">
        <v>44</v>
      </c>
      <c r="H35" s="53"/>
      <c r="I35" s="53"/>
      <c r="J35" s="53"/>
      <c r="K35" s="202" t="s">
        <v>45</v>
      </c>
      <c r="L35" s="202"/>
      <c r="M35" s="202"/>
      <c r="N35" s="203"/>
      <c r="O35" s="19"/>
      <c r="P35" s="19"/>
      <c r="Q35" s="19"/>
      <c r="R35" s="19"/>
    </row>
    <row r="36" spans="1:18" ht="15.75">
      <c r="A36" s="19"/>
      <c r="B36" s="62"/>
      <c r="C36" s="65"/>
      <c r="D36" s="65"/>
      <c r="E36" s="65"/>
      <c r="F36" s="65"/>
      <c r="G36" s="65"/>
      <c r="H36" s="65"/>
      <c r="I36" s="65"/>
      <c r="J36" s="65"/>
      <c r="K36" s="65"/>
      <c r="L36" s="65"/>
      <c r="M36" s="65"/>
      <c r="N36" s="66"/>
      <c r="O36" s="19"/>
      <c r="P36" s="19"/>
      <c r="Q36" s="19"/>
      <c r="R36" s="19"/>
    </row>
    <row r="37" spans="1:18">
      <c r="A37" s="19"/>
      <c r="B37" s="52" t="s">
        <v>46</v>
      </c>
      <c r="C37" s="53"/>
      <c r="D37" s="53"/>
      <c r="E37" s="53"/>
      <c r="F37" s="53"/>
      <c r="G37" s="53"/>
      <c r="H37" s="187" t="str">
        <f>'Employee Details'!C2</f>
        <v>2021-2022</v>
      </c>
      <c r="I37" s="187"/>
      <c r="J37" s="53" t="s">
        <v>47</v>
      </c>
      <c r="K37" s="53"/>
      <c r="L37" s="53"/>
      <c r="M37" s="53"/>
      <c r="N37" s="54"/>
      <c r="O37" s="19"/>
      <c r="P37" s="19"/>
      <c r="Q37" s="19"/>
      <c r="R37" s="19"/>
    </row>
    <row r="38" spans="1:18">
      <c r="A38" s="19"/>
      <c r="B38" s="52" t="s">
        <v>48</v>
      </c>
      <c r="C38" s="53"/>
      <c r="D38" s="53"/>
      <c r="E38" s="53"/>
      <c r="F38" s="53"/>
      <c r="G38" s="53"/>
      <c r="H38" s="53"/>
      <c r="I38" s="53"/>
      <c r="J38" s="53"/>
      <c r="K38" s="53"/>
      <c r="L38" s="53"/>
      <c r="M38" s="53"/>
      <c r="N38" s="54"/>
      <c r="O38" s="19"/>
      <c r="P38" s="19"/>
      <c r="Q38" s="19"/>
      <c r="R38" s="19"/>
    </row>
    <row r="39" spans="1:18">
      <c r="A39" s="19"/>
      <c r="B39" s="52"/>
      <c r="C39" s="53"/>
      <c r="D39" s="53"/>
      <c r="E39" s="53"/>
      <c r="F39" s="53"/>
      <c r="G39" s="53"/>
      <c r="H39" s="53"/>
      <c r="I39" s="67" t="s">
        <v>43</v>
      </c>
      <c r="J39" s="188"/>
      <c r="K39" s="188"/>
      <c r="L39" s="188"/>
      <c r="M39" s="188"/>
      <c r="N39" s="189"/>
      <c r="O39" s="19"/>
      <c r="P39" s="20" t="s">
        <v>120</v>
      </c>
      <c r="Q39" s="19"/>
      <c r="R39" s="19"/>
    </row>
    <row r="40" spans="1:18">
      <c r="A40" s="19"/>
      <c r="B40" s="52" t="s">
        <v>49</v>
      </c>
      <c r="C40" s="71">
        <f ca="1">TODAY()</f>
        <v>44615</v>
      </c>
      <c r="D40" s="53"/>
      <c r="E40" s="53"/>
      <c r="F40" s="53"/>
      <c r="G40" s="53"/>
      <c r="H40" s="53"/>
      <c r="I40" s="53"/>
      <c r="J40" s="53" t="s">
        <v>50</v>
      </c>
      <c r="K40" s="53"/>
      <c r="L40" s="53"/>
      <c r="M40" s="53"/>
      <c r="N40" s="54"/>
      <c r="O40" s="19"/>
      <c r="P40" s="19"/>
      <c r="Q40" s="19"/>
      <c r="R40" s="19"/>
    </row>
    <row r="41" spans="1:18">
      <c r="A41" s="19"/>
      <c r="B41" s="52" t="s">
        <v>51</v>
      </c>
      <c r="C41" s="194" t="s">
        <v>170</v>
      </c>
      <c r="D41" s="194"/>
      <c r="E41" s="21"/>
      <c r="F41" s="53"/>
      <c r="G41" s="53"/>
      <c r="H41" s="53"/>
      <c r="I41" s="53"/>
      <c r="J41" s="53" t="s">
        <v>52</v>
      </c>
      <c r="K41" s="53"/>
      <c r="L41" s="53"/>
      <c r="M41" s="53"/>
      <c r="N41" s="54"/>
      <c r="O41" s="19"/>
      <c r="P41" s="19"/>
      <c r="Q41" s="19"/>
      <c r="R41" s="19"/>
    </row>
    <row r="42" spans="1:18">
      <c r="A42" s="19"/>
      <c r="B42" s="52"/>
      <c r="C42" s="3"/>
      <c r="D42" s="3"/>
      <c r="E42" s="3"/>
      <c r="F42" s="53"/>
      <c r="G42" s="53"/>
      <c r="H42" s="53"/>
      <c r="I42" s="53"/>
      <c r="J42" s="53"/>
      <c r="K42" s="53"/>
      <c r="L42" s="53"/>
      <c r="M42" s="53"/>
      <c r="N42" s="54"/>
      <c r="O42" s="19"/>
      <c r="P42" s="19"/>
      <c r="Q42" s="19"/>
      <c r="R42" s="19"/>
    </row>
    <row r="43" spans="1:18">
      <c r="A43" s="19"/>
      <c r="B43" s="52" t="s">
        <v>53</v>
      </c>
      <c r="C43" s="3"/>
      <c r="D43" s="190" t="str">
        <f>'Employee Details'!C4</f>
        <v>સ્વામિશરણ નગીનભાઈ પટેલ</v>
      </c>
      <c r="E43" s="190"/>
      <c r="F43" s="190"/>
      <c r="G43" s="190"/>
      <c r="H43" s="190"/>
      <c r="I43" s="190"/>
      <c r="J43" s="190"/>
      <c r="K43" s="190"/>
      <c r="L43" s="190"/>
      <c r="M43" s="190"/>
      <c r="N43" s="191"/>
      <c r="O43" s="19"/>
      <c r="P43" s="19"/>
      <c r="Q43" s="19"/>
      <c r="R43" s="19"/>
    </row>
    <row r="44" spans="1:18">
      <c r="A44" s="19"/>
      <c r="B44" s="52" t="s">
        <v>54</v>
      </c>
      <c r="C44" s="188" t="str">
        <f>'Employee Details'!C5</f>
        <v>હોદો</v>
      </c>
      <c r="D44" s="188"/>
      <c r="E44" s="188"/>
      <c r="F44" s="188"/>
      <c r="G44" s="53" t="s">
        <v>55</v>
      </c>
      <c r="H44" s="53"/>
      <c r="I44" s="53"/>
      <c r="J44" s="53"/>
      <c r="K44" s="53"/>
      <c r="L44" s="53"/>
      <c r="M44" s="53"/>
      <c r="N44" s="54"/>
      <c r="O44" s="19"/>
      <c r="P44" s="19"/>
      <c r="Q44" s="19"/>
      <c r="R44" s="19"/>
    </row>
    <row r="45" spans="1:18">
      <c r="A45" s="19"/>
      <c r="B45" s="52" t="s">
        <v>56</v>
      </c>
      <c r="C45" s="53"/>
      <c r="D45" s="53"/>
      <c r="E45" s="53"/>
      <c r="F45" s="53"/>
      <c r="G45" s="53"/>
      <c r="H45" s="53"/>
      <c r="I45" s="53"/>
      <c r="J45" s="53"/>
      <c r="K45" s="53"/>
      <c r="L45" s="53"/>
      <c r="M45" s="53"/>
      <c r="N45" s="54"/>
      <c r="O45" s="19"/>
      <c r="P45" s="19"/>
      <c r="Q45" s="19"/>
      <c r="R45" s="19"/>
    </row>
    <row r="46" spans="1:18">
      <c r="A46" s="19"/>
      <c r="B46" s="64" t="s">
        <v>57</v>
      </c>
      <c r="C46" s="72"/>
      <c r="D46" s="72"/>
      <c r="E46" s="72"/>
      <c r="F46" s="72"/>
      <c r="G46" s="72"/>
      <c r="H46" s="72"/>
      <c r="I46" s="72"/>
      <c r="J46" s="72"/>
      <c r="K46" s="72"/>
      <c r="L46" s="192" t="s">
        <v>154</v>
      </c>
      <c r="M46" s="192"/>
      <c r="N46" s="193"/>
      <c r="O46" s="19"/>
      <c r="P46" s="92" t="s">
        <v>65</v>
      </c>
      <c r="Q46" s="19"/>
      <c r="R46" s="19"/>
    </row>
    <row r="47" spans="1:18" ht="15.75" customHeight="1">
      <c r="A47" s="19"/>
      <c r="B47" s="52" t="s">
        <v>58</v>
      </c>
      <c r="C47" s="53"/>
      <c r="D47" s="53"/>
      <c r="E47" s="53"/>
      <c r="F47" s="53"/>
      <c r="G47" s="53"/>
      <c r="H47" s="53"/>
      <c r="I47" s="53"/>
      <c r="J47" s="53"/>
      <c r="K47" s="53"/>
      <c r="L47" s="53"/>
      <c r="M47" s="53"/>
      <c r="N47" s="54"/>
      <c r="O47" s="19"/>
      <c r="P47" s="19"/>
      <c r="Q47" s="19"/>
      <c r="R47" s="19"/>
    </row>
    <row r="48" spans="1:18" ht="15.75" customHeight="1">
      <c r="A48" s="19"/>
      <c r="B48" s="52"/>
      <c r="C48" s="53"/>
      <c r="D48" s="53"/>
      <c r="E48" s="53"/>
      <c r="F48" s="53"/>
      <c r="G48" s="53"/>
      <c r="H48" s="53" t="s">
        <v>59</v>
      </c>
      <c r="I48" s="53"/>
      <c r="J48" s="188"/>
      <c r="K48" s="188"/>
      <c r="L48" s="188"/>
      <c r="M48" s="188"/>
      <c r="N48" s="189"/>
      <c r="O48" s="19"/>
      <c r="P48" s="19"/>
      <c r="Q48" s="19"/>
      <c r="R48" s="19"/>
    </row>
    <row r="49" spans="1:18">
      <c r="A49" s="19"/>
      <c r="B49" s="52"/>
      <c r="C49" s="53"/>
      <c r="D49" s="53"/>
      <c r="E49" s="53"/>
      <c r="F49" s="53"/>
      <c r="G49" s="53"/>
      <c r="H49" s="53" t="s">
        <v>60</v>
      </c>
      <c r="I49" s="53"/>
      <c r="J49" s="183" t="str">
        <f>'Employee Details'!C3</f>
        <v>સ્કૂલ નામ / કચેરીનું નામ</v>
      </c>
      <c r="K49" s="183"/>
      <c r="L49" s="183"/>
      <c r="M49" s="183"/>
      <c r="N49" s="184"/>
      <c r="O49" s="19"/>
      <c r="P49" s="19"/>
      <c r="Q49" s="19"/>
      <c r="R49" s="19"/>
    </row>
    <row r="50" spans="1:18">
      <c r="A50" s="19"/>
      <c r="B50" s="52"/>
      <c r="C50" s="53"/>
      <c r="D50" s="53"/>
      <c r="E50" s="53"/>
      <c r="F50" s="53"/>
      <c r="G50" s="53"/>
      <c r="H50" s="53" t="s">
        <v>61</v>
      </c>
      <c r="I50" s="53"/>
      <c r="J50" s="39" t="s">
        <v>62</v>
      </c>
      <c r="K50" s="185"/>
      <c r="L50" s="185"/>
      <c r="M50" s="185"/>
      <c r="N50" s="186"/>
      <c r="O50" s="19"/>
      <c r="P50" s="19"/>
      <c r="Q50" s="19"/>
      <c r="R50" s="19"/>
    </row>
    <row r="51" spans="1:18">
      <c r="A51" s="19"/>
      <c r="B51" s="52"/>
      <c r="C51" s="53"/>
      <c r="D51" s="53"/>
      <c r="E51" s="53"/>
      <c r="F51" s="53"/>
      <c r="G51" s="53"/>
      <c r="H51" s="53"/>
      <c r="I51" s="53"/>
      <c r="J51" s="39" t="s">
        <v>63</v>
      </c>
      <c r="K51" s="185"/>
      <c r="L51" s="185"/>
      <c r="M51" s="185"/>
      <c r="N51" s="186"/>
      <c r="O51" s="19"/>
      <c r="P51" s="19"/>
      <c r="Q51" s="19"/>
      <c r="R51" s="19"/>
    </row>
    <row r="52" spans="1:18">
      <c r="A52" s="19"/>
      <c r="B52" s="52"/>
      <c r="C52" s="53"/>
      <c r="D52" s="53"/>
      <c r="E52" s="53"/>
      <c r="F52" s="53"/>
      <c r="G52" s="53"/>
      <c r="H52" s="53"/>
      <c r="I52" s="53"/>
      <c r="J52" s="73" t="s">
        <v>64</v>
      </c>
      <c r="K52" s="183">
        <f>'Employee Details'!C13</f>
        <v>9426472875</v>
      </c>
      <c r="L52" s="183"/>
      <c r="M52" s="183"/>
      <c r="N52" s="184"/>
      <c r="O52" s="19"/>
      <c r="P52" s="19"/>
      <c r="Q52" s="19"/>
      <c r="R52" s="19"/>
    </row>
    <row r="53" spans="1:18" ht="15.75" thickBot="1">
      <c r="A53" s="19"/>
      <c r="B53" s="74"/>
      <c r="C53" s="75"/>
      <c r="D53" s="75"/>
      <c r="E53" s="75"/>
      <c r="F53" s="75"/>
      <c r="G53" s="75"/>
      <c r="H53" s="75"/>
      <c r="I53" s="75"/>
      <c r="J53" s="76"/>
      <c r="K53" s="77"/>
      <c r="L53" s="77"/>
      <c r="M53" s="77"/>
      <c r="N53" s="78"/>
      <c r="O53" s="19"/>
      <c r="P53" s="19"/>
      <c r="Q53" s="19"/>
      <c r="R53" s="19"/>
    </row>
    <row r="54" spans="1:18" ht="19.5" thickTop="1">
      <c r="A54" s="19"/>
      <c r="B54" s="79" t="s">
        <v>121</v>
      </c>
      <c r="C54" s="80"/>
      <c r="D54" s="80"/>
      <c r="E54" s="80"/>
      <c r="F54" s="80"/>
      <c r="G54" s="53"/>
      <c r="H54" s="53"/>
      <c r="I54" s="53"/>
      <c r="J54" s="81" t="s">
        <v>125</v>
      </c>
      <c r="K54" s="82"/>
      <c r="L54" s="83"/>
      <c r="M54" s="83"/>
      <c r="N54" s="84"/>
      <c r="O54" s="19"/>
      <c r="P54" s="19"/>
      <c r="Q54" s="19"/>
      <c r="R54" s="19"/>
    </row>
    <row r="55" spans="1:18" ht="15.75" customHeight="1">
      <c r="A55" s="19"/>
      <c r="B55" s="85" t="s">
        <v>122</v>
      </c>
      <c r="C55" s="80"/>
      <c r="D55" s="80"/>
      <c r="E55" s="80"/>
      <c r="F55" s="80"/>
      <c r="G55" s="53"/>
      <c r="H55" s="53"/>
      <c r="I55" s="53"/>
      <c r="J55" s="82"/>
      <c r="K55" s="86" t="s">
        <v>123</v>
      </c>
      <c r="L55" s="83"/>
      <c r="M55" s="83"/>
      <c r="N55" s="84"/>
      <c r="O55" s="19"/>
      <c r="P55" s="19"/>
      <c r="Q55" s="19"/>
      <c r="R55" s="19"/>
    </row>
    <row r="56" spans="1:18" ht="17.25" customHeight="1" thickBot="1">
      <c r="A56" s="19"/>
      <c r="B56" s="87" t="s">
        <v>124</v>
      </c>
      <c r="C56" s="88"/>
      <c r="D56" s="88"/>
      <c r="E56" s="88"/>
      <c r="F56" s="88"/>
      <c r="G56" s="75"/>
      <c r="H56" s="75"/>
      <c r="I56" s="75"/>
      <c r="J56" s="89"/>
      <c r="K56" s="90" t="s">
        <v>189</v>
      </c>
      <c r="L56" s="89"/>
      <c r="M56" s="89"/>
      <c r="N56" s="91"/>
      <c r="O56" s="19"/>
      <c r="P56" s="19"/>
      <c r="Q56" s="19"/>
      <c r="R56" s="19"/>
    </row>
    <row r="57" spans="1:18" ht="15.75" customHeight="1" thickTop="1">
      <c r="A57" s="19"/>
      <c r="B57" s="204" t="s">
        <v>127</v>
      </c>
      <c r="C57" s="205"/>
      <c r="D57" s="205"/>
      <c r="E57" s="205"/>
      <c r="F57" s="205"/>
      <c r="G57" s="205"/>
      <c r="H57" s="205"/>
      <c r="I57" s="205"/>
      <c r="J57" s="205"/>
      <c r="K57" s="205"/>
      <c r="L57" s="205"/>
      <c r="M57" s="205"/>
      <c r="N57" s="206"/>
      <c r="O57" s="19"/>
      <c r="P57" s="19"/>
      <c r="Q57" s="19"/>
      <c r="R57" s="19"/>
    </row>
    <row r="58" spans="1:18" ht="15" customHeight="1">
      <c r="A58" s="19"/>
      <c r="B58" s="207"/>
      <c r="C58" s="208"/>
      <c r="D58" s="208"/>
      <c r="E58" s="208"/>
      <c r="F58" s="208"/>
      <c r="G58" s="208"/>
      <c r="H58" s="208"/>
      <c r="I58" s="208"/>
      <c r="J58" s="208"/>
      <c r="K58" s="208"/>
      <c r="L58" s="208"/>
      <c r="M58" s="208"/>
      <c r="N58" s="209"/>
      <c r="O58" s="19"/>
      <c r="P58" s="19"/>
      <c r="Q58" s="19"/>
      <c r="R58" s="19"/>
    </row>
    <row r="59" spans="1:18">
      <c r="A59" s="19"/>
      <c r="B59" s="210" t="s">
        <v>129</v>
      </c>
      <c r="C59" s="211"/>
      <c r="D59" s="211"/>
      <c r="E59" s="211"/>
      <c r="F59" s="211"/>
      <c r="G59" s="211"/>
      <c r="H59" s="211"/>
      <c r="I59" s="211"/>
      <c r="J59" s="211"/>
      <c r="K59" s="211"/>
      <c r="L59" s="211"/>
      <c r="M59" s="211"/>
      <c r="N59" s="212"/>
      <c r="O59" s="19"/>
      <c r="P59" s="19"/>
      <c r="Q59" s="19"/>
      <c r="R59" s="19"/>
    </row>
    <row r="60" spans="1:18" ht="15.75" thickBot="1">
      <c r="A60" s="19"/>
      <c r="B60" s="213"/>
      <c r="C60" s="214"/>
      <c r="D60" s="214"/>
      <c r="E60" s="214"/>
      <c r="F60" s="214"/>
      <c r="G60" s="214"/>
      <c r="H60" s="214"/>
      <c r="I60" s="214"/>
      <c r="J60" s="214"/>
      <c r="K60" s="214"/>
      <c r="L60" s="214"/>
      <c r="M60" s="214"/>
      <c r="N60" s="215"/>
      <c r="O60" s="19"/>
      <c r="P60" s="19"/>
      <c r="Q60" s="19"/>
      <c r="R60" s="19"/>
    </row>
    <row r="61" spans="1:18" ht="15.75" thickTop="1"/>
  </sheetData>
  <sheetProtection password="D2C2" sheet="1" objects="1" scenarios="1"/>
  <mergeCells count="33">
    <mergeCell ref="B57:N58"/>
    <mergeCell ref="B59:N60"/>
    <mergeCell ref="C12:C13"/>
    <mergeCell ref="D12:N12"/>
    <mergeCell ref="B2:N2"/>
    <mergeCell ref="C3:J3"/>
    <mergeCell ref="L3:N3"/>
    <mergeCell ref="B5:F5"/>
    <mergeCell ref="F7:H7"/>
    <mergeCell ref="L7:N7"/>
    <mergeCell ref="F8:H8"/>
    <mergeCell ref="L8:N8"/>
    <mergeCell ref="L9:N9"/>
    <mergeCell ref="B10:I10"/>
    <mergeCell ref="K10:N10"/>
    <mergeCell ref="H28:N28"/>
    <mergeCell ref="G30:N30"/>
    <mergeCell ref="G32:N32"/>
    <mergeCell ref="B34:B35"/>
    <mergeCell ref="C34:D35"/>
    <mergeCell ref="K34:N34"/>
    <mergeCell ref="K35:N35"/>
    <mergeCell ref="J49:N49"/>
    <mergeCell ref="K50:N50"/>
    <mergeCell ref="K51:N51"/>
    <mergeCell ref="K52:N52"/>
    <mergeCell ref="H37:I37"/>
    <mergeCell ref="J39:N39"/>
    <mergeCell ref="D43:N43"/>
    <mergeCell ref="C44:F44"/>
    <mergeCell ref="L46:N46"/>
    <mergeCell ref="J48:N48"/>
    <mergeCell ref="C41:D41"/>
  </mergeCells>
  <hyperlinks>
    <hyperlink ref="K55" r:id="rId1"/>
    <hyperlink ref="K56" r:id="rId2"/>
    <hyperlink ref="J54:N56" r:id="rId3" display="Contacts: (O) 02640-221775, M.9426472875"/>
    <hyperlink ref="B54:F56" r:id="rId4" display="S.PATEL &amp; ASSOCIATES"/>
  </hyperlinks>
  <pageMargins left="0.31496062992125984" right="0.19685039370078741" top="0.6692913385826772" bottom="0.51181102362204722" header="0.31496062992125984" footer="0.31496062992125984"/>
  <pageSetup paperSize="9" scale="85" orientation="portrait" verticalDpi="0" r:id="rId5"/>
  <headerFooter>
    <oddFooter xml:space="preserve">&amp;L&amp;"-,Bold Italic"www.spatelassociates.com  &amp;R&amp;"-,Bold Italic"&amp;F  &amp;D  &amp;T      </oddFooter>
  </headerFooter>
  <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D137"/>
  <sheetViews>
    <sheetView showGridLines="0" workbookViewId="0">
      <selection activeCell="R54" sqref="R54:U54"/>
    </sheetView>
  </sheetViews>
  <sheetFormatPr defaultRowHeight="14.25"/>
  <cols>
    <col min="1" max="1" width="1.85546875" style="316" customWidth="1"/>
    <col min="2" max="2" width="6.28515625" style="332" customWidth="1"/>
    <col min="3" max="3" width="5.5703125" style="332" customWidth="1"/>
    <col min="4" max="4" width="6" style="332" customWidth="1"/>
    <col min="5" max="11" width="4.7109375" style="332" customWidth="1"/>
    <col min="12" max="12" width="7.140625" style="332" customWidth="1"/>
    <col min="13" max="13" width="3.85546875" style="332" customWidth="1"/>
    <col min="14" max="14" width="5.7109375" style="332" customWidth="1"/>
    <col min="15" max="15" width="4.85546875" style="332" customWidth="1"/>
    <col min="16" max="16" width="5.140625" style="332" customWidth="1"/>
    <col min="17" max="17" width="4.7109375" style="332" customWidth="1"/>
    <col min="18" max="18" width="3.7109375" style="332" customWidth="1"/>
    <col min="19" max="19" width="4.140625" style="332" customWidth="1"/>
    <col min="20" max="20" width="4.5703125" style="332" customWidth="1"/>
    <col min="21" max="21" width="5.140625" style="316" customWidth="1"/>
    <col min="22" max="23" width="9.140625" style="316"/>
    <col min="24" max="24" width="11.28515625" style="319" bestFit="1" customWidth="1"/>
    <col min="25" max="16384" width="9.140625" style="316"/>
  </cols>
  <sheetData>
    <row r="1" spans="1:30" ht="1.5" customHeight="1" thickBot="1">
      <c r="B1" s="317"/>
      <c r="C1" s="317"/>
      <c r="D1" s="317"/>
      <c r="E1" s="317"/>
      <c r="F1" s="317"/>
      <c r="G1" s="317"/>
      <c r="H1" s="317"/>
      <c r="I1" s="317"/>
      <c r="J1" s="317"/>
      <c r="K1" s="317"/>
      <c r="L1" s="317"/>
      <c r="M1" s="317"/>
      <c r="N1" s="317"/>
      <c r="O1" s="317"/>
      <c r="P1" s="317"/>
      <c r="Q1" s="317"/>
      <c r="R1" s="317"/>
      <c r="S1" s="317"/>
      <c r="T1" s="317"/>
      <c r="U1" s="318"/>
    </row>
    <row r="2" spans="1:30" ht="24.75" customHeight="1" thickTop="1">
      <c r="A2" s="93"/>
      <c r="B2" s="96" t="s">
        <v>204</v>
      </c>
      <c r="C2" s="97"/>
      <c r="D2" s="97"/>
      <c r="E2" s="97" t="str">
        <f>'Employee Details'!C2</f>
        <v>2021-2022</v>
      </c>
      <c r="F2" s="97"/>
      <c r="G2" s="97"/>
      <c r="H2" s="97" t="s">
        <v>67</v>
      </c>
      <c r="I2" s="97"/>
      <c r="J2" s="97"/>
      <c r="K2" s="97"/>
      <c r="L2" s="98"/>
      <c r="M2" s="98"/>
      <c r="N2" s="98"/>
      <c r="O2" s="98"/>
      <c r="P2" s="98"/>
      <c r="Q2" s="98"/>
      <c r="R2" s="98"/>
      <c r="S2" s="98"/>
      <c r="T2" s="253"/>
      <c r="U2" s="254"/>
      <c r="V2" s="93"/>
      <c r="W2" s="93"/>
      <c r="X2" s="95"/>
      <c r="Y2" s="93"/>
      <c r="Z2" s="93"/>
      <c r="AA2" s="93"/>
      <c r="AB2" s="93"/>
      <c r="AC2" s="93"/>
      <c r="AD2" s="93"/>
    </row>
    <row r="3" spans="1:30" ht="18.75" customHeight="1">
      <c r="A3" s="93"/>
      <c r="B3" s="237" t="s">
        <v>68</v>
      </c>
      <c r="C3" s="238"/>
      <c r="D3" s="238"/>
      <c r="E3" s="239" t="str">
        <f>'Employee Details'!C4</f>
        <v>સ્વામિશરણ નગીનભાઈ પટેલ</v>
      </c>
      <c r="F3" s="239"/>
      <c r="G3" s="239"/>
      <c r="H3" s="239"/>
      <c r="I3" s="239"/>
      <c r="J3" s="239"/>
      <c r="K3" s="239"/>
      <c r="L3" s="239"/>
      <c r="M3" s="239"/>
      <c r="N3" s="239"/>
      <c r="O3" s="99" t="s">
        <v>52</v>
      </c>
      <c r="P3" s="240" t="str">
        <f>'Employee Details'!C5</f>
        <v>હોદો</v>
      </c>
      <c r="Q3" s="240"/>
      <c r="R3" s="240"/>
      <c r="S3" s="240"/>
      <c r="T3" s="240"/>
      <c r="U3" s="241"/>
      <c r="V3" s="93"/>
      <c r="W3" s="93"/>
      <c r="X3" s="100">
        <v>43190</v>
      </c>
      <c r="Y3" s="93"/>
      <c r="Z3" s="93"/>
      <c r="AA3" s="93"/>
      <c r="AB3" s="93"/>
      <c r="AC3" s="93"/>
      <c r="AD3" s="93"/>
    </row>
    <row r="4" spans="1:30" ht="22.5" customHeight="1">
      <c r="A4" s="93"/>
      <c r="B4" s="237" t="s">
        <v>69</v>
      </c>
      <c r="C4" s="238"/>
      <c r="D4" s="238"/>
      <c r="E4" s="238"/>
      <c r="F4" s="238"/>
      <c r="G4" s="238"/>
      <c r="H4" s="101" t="str">
        <f>'Employee Details'!C3</f>
        <v>સ્કૂલ નામ / કચેરીનું નામ</v>
      </c>
      <c r="I4" s="101"/>
      <c r="J4" s="101"/>
      <c r="K4" s="101"/>
      <c r="L4" s="101"/>
      <c r="M4" s="101"/>
      <c r="N4" s="101"/>
      <c r="O4" s="101" t="s">
        <v>148</v>
      </c>
      <c r="P4" s="173">
        <f>DATEDIF(E5,X3,"Y")</f>
        <v>37</v>
      </c>
      <c r="Q4" s="101"/>
      <c r="R4" s="101"/>
      <c r="S4" s="101"/>
      <c r="T4" s="101"/>
      <c r="U4" s="103"/>
      <c r="V4" s="93"/>
      <c r="W4" s="93"/>
      <c r="X4" s="95"/>
      <c r="Y4" s="93"/>
      <c r="Z4" s="93"/>
      <c r="AA4" s="93"/>
      <c r="AB4" s="93"/>
      <c r="AC4" s="93"/>
      <c r="AD4" s="93"/>
    </row>
    <row r="5" spans="1:30" ht="19.5" customHeight="1">
      <c r="A5" s="93"/>
      <c r="B5" s="237" t="s">
        <v>70</v>
      </c>
      <c r="C5" s="238"/>
      <c r="D5" s="238"/>
      <c r="E5" s="255">
        <f>'Employee Details'!C6</f>
        <v>29376</v>
      </c>
      <c r="F5" s="255"/>
      <c r="G5" s="255"/>
      <c r="H5" s="255"/>
      <c r="I5" s="99" t="s">
        <v>71</v>
      </c>
      <c r="J5" s="256" t="str">
        <f>'Employee Details'!C7</f>
        <v>પુરુષ</v>
      </c>
      <c r="K5" s="256"/>
      <c r="L5" s="99" t="s">
        <v>72</v>
      </c>
      <c r="M5" s="99"/>
      <c r="N5" s="248" t="str">
        <f>'Employee Details'!C11</f>
        <v>AKHPP1204E</v>
      </c>
      <c r="O5" s="257"/>
      <c r="P5" s="257"/>
      <c r="Q5" s="257"/>
      <c r="R5" s="257"/>
      <c r="S5" s="257"/>
      <c r="T5" s="257"/>
      <c r="U5" s="258"/>
      <c r="V5" s="93"/>
      <c r="W5" s="93"/>
      <c r="X5" s="95"/>
      <c r="Y5" s="93"/>
      <c r="Z5" s="93"/>
      <c r="AA5" s="93"/>
      <c r="AB5" s="93"/>
      <c r="AC5" s="93"/>
      <c r="AD5" s="93"/>
    </row>
    <row r="6" spans="1:30" ht="18" customHeight="1">
      <c r="A6" s="93"/>
      <c r="B6" s="237" t="s">
        <v>73</v>
      </c>
      <c r="C6" s="238"/>
      <c r="D6" s="238"/>
      <c r="E6" s="240" t="str">
        <f>'Employee Details'!C8</f>
        <v>સ્ટેટ બેક ઓફ ઇન્ડિયા</v>
      </c>
      <c r="F6" s="240"/>
      <c r="G6" s="240"/>
      <c r="H6" s="240"/>
      <c r="I6" s="240"/>
      <c r="J6" s="240"/>
      <c r="K6" s="240"/>
      <c r="L6" s="240"/>
      <c r="M6" s="242" t="s">
        <v>74</v>
      </c>
      <c r="N6" s="242"/>
      <c r="O6" s="242"/>
      <c r="P6" s="243" t="str">
        <f>'Employee Details'!C10</f>
        <v>10691593112</v>
      </c>
      <c r="Q6" s="244"/>
      <c r="R6" s="244"/>
      <c r="S6" s="244"/>
      <c r="T6" s="244"/>
      <c r="U6" s="245"/>
      <c r="V6" s="93"/>
      <c r="W6" s="290" t="s">
        <v>186</v>
      </c>
      <c r="X6" s="290"/>
      <c r="Y6" s="93"/>
      <c r="Z6" s="93"/>
      <c r="AA6" s="93"/>
      <c r="AB6" s="93"/>
      <c r="AC6" s="93"/>
      <c r="AD6" s="93"/>
    </row>
    <row r="7" spans="1:30" ht="16.5" customHeight="1">
      <c r="A7" s="93"/>
      <c r="B7" s="104" t="s">
        <v>75</v>
      </c>
      <c r="C7" s="99"/>
      <c r="D7" s="105"/>
      <c r="E7" s="106"/>
      <c r="F7" s="244" t="str">
        <f>'Employee Details'!C9</f>
        <v>SBIN000465</v>
      </c>
      <c r="G7" s="244"/>
      <c r="H7" s="244"/>
      <c r="I7" s="244"/>
      <c r="J7" s="99" t="s">
        <v>76</v>
      </c>
      <c r="K7" s="105"/>
      <c r="L7" s="248">
        <f>'Employee Details'!C13</f>
        <v>9426472875</v>
      </c>
      <c r="M7" s="248"/>
      <c r="N7" s="248"/>
      <c r="O7" s="99" t="s">
        <v>77</v>
      </c>
      <c r="P7" s="107"/>
      <c r="Q7" s="249">
        <f>'Employee Details'!C12</f>
        <v>111122223333</v>
      </c>
      <c r="R7" s="249"/>
      <c r="S7" s="249"/>
      <c r="T7" s="249"/>
      <c r="U7" s="250"/>
      <c r="V7" s="93"/>
      <c r="W7" s="290"/>
      <c r="X7" s="290"/>
      <c r="Y7" s="93"/>
      <c r="Z7" s="93"/>
      <c r="AA7" s="93"/>
      <c r="AB7" s="93"/>
      <c r="AC7" s="93"/>
      <c r="AD7" s="93"/>
    </row>
    <row r="8" spans="1:30" ht="0.75" hidden="1" customHeight="1">
      <c r="A8" s="93"/>
      <c r="B8" s="104"/>
      <c r="C8" s="99"/>
      <c r="D8" s="99"/>
      <c r="E8" s="99"/>
      <c r="F8" s="99"/>
      <c r="G8" s="99"/>
      <c r="H8" s="99"/>
      <c r="I8" s="99"/>
      <c r="J8" s="99"/>
      <c r="K8" s="99"/>
      <c r="L8" s="99"/>
      <c r="M8" s="99"/>
      <c r="N8" s="99"/>
      <c r="O8" s="99"/>
      <c r="P8" s="99"/>
      <c r="Q8" s="99"/>
      <c r="R8" s="99"/>
      <c r="S8" s="99"/>
      <c r="T8" s="99"/>
      <c r="U8" s="108"/>
      <c r="V8" s="93"/>
      <c r="W8" s="93"/>
      <c r="X8" s="95"/>
      <c r="Y8" s="93"/>
      <c r="Z8" s="93"/>
      <c r="AA8" s="93"/>
      <c r="AB8" s="93"/>
      <c r="AC8" s="93"/>
      <c r="AD8" s="93"/>
    </row>
    <row r="9" spans="1:30" ht="2.25" customHeight="1">
      <c r="A9" s="93"/>
      <c r="B9" s="109"/>
      <c r="C9" s="110"/>
      <c r="D9" s="110"/>
      <c r="E9" s="110"/>
      <c r="F9" s="110"/>
      <c r="G9" s="110"/>
      <c r="H9" s="110"/>
      <c r="I9" s="110"/>
      <c r="J9" s="110"/>
      <c r="K9" s="110"/>
      <c r="L9" s="110"/>
      <c r="M9" s="110"/>
      <c r="N9" s="110"/>
      <c r="O9" s="110"/>
      <c r="P9" s="110"/>
      <c r="Q9" s="110"/>
      <c r="R9" s="110"/>
      <c r="S9" s="110"/>
      <c r="T9" s="110"/>
      <c r="U9" s="111"/>
      <c r="V9" s="93"/>
      <c r="W9" s="93"/>
      <c r="X9" s="95"/>
      <c r="Y9" s="93"/>
      <c r="Z9" s="93"/>
      <c r="AA9" s="93"/>
      <c r="AB9" s="93"/>
      <c r="AC9" s="93"/>
      <c r="AD9" s="93"/>
    </row>
    <row r="10" spans="1:30" ht="3" customHeight="1">
      <c r="A10" s="93"/>
      <c r="B10" s="104"/>
      <c r="C10" s="99"/>
      <c r="D10" s="99"/>
      <c r="E10" s="99"/>
      <c r="F10" s="99"/>
      <c r="G10" s="99"/>
      <c r="H10" s="99"/>
      <c r="I10" s="99"/>
      <c r="J10" s="99"/>
      <c r="K10" s="99"/>
      <c r="L10" s="99"/>
      <c r="M10" s="99"/>
      <c r="N10" s="99"/>
      <c r="O10" s="99"/>
      <c r="P10" s="99"/>
      <c r="Q10" s="99"/>
      <c r="R10" s="110"/>
      <c r="S10" s="110"/>
      <c r="T10" s="110"/>
      <c r="U10" s="111"/>
      <c r="V10" s="93"/>
      <c r="W10" s="93"/>
      <c r="X10" s="95"/>
      <c r="Y10" s="93"/>
      <c r="Z10" s="93"/>
      <c r="AA10" s="93"/>
      <c r="AB10" s="93"/>
      <c r="AC10" s="93"/>
      <c r="AD10" s="93"/>
    </row>
    <row r="11" spans="1:30" ht="20.25" customHeight="1">
      <c r="A11" s="93"/>
      <c r="B11" s="112">
        <v>1</v>
      </c>
      <c r="C11" s="113" t="s">
        <v>78</v>
      </c>
      <c r="D11" s="170"/>
      <c r="E11" s="170"/>
      <c r="F11" s="170"/>
      <c r="G11" s="170"/>
      <c r="H11" s="170"/>
      <c r="I11" s="170"/>
      <c r="J11" s="170"/>
      <c r="K11" s="170"/>
      <c r="L11" s="170"/>
      <c r="M11" s="170"/>
      <c r="N11" s="170"/>
      <c r="O11" s="170"/>
      <c r="P11" s="170"/>
      <c r="Q11" s="169" t="s">
        <v>8</v>
      </c>
      <c r="R11" s="251">
        <f>'Salary Data'!C33</f>
        <v>1045000</v>
      </c>
      <c r="S11" s="251"/>
      <c r="T11" s="251"/>
      <c r="U11" s="252"/>
      <c r="V11" s="93"/>
      <c r="W11" s="93"/>
      <c r="X11" s="95"/>
      <c r="Y11" s="93"/>
      <c r="Z11" s="93"/>
      <c r="AA11" s="93"/>
      <c r="AB11" s="93"/>
      <c r="AC11" s="93"/>
      <c r="AD11" s="93"/>
    </row>
    <row r="12" spans="1:30" ht="15">
      <c r="A12" s="93"/>
      <c r="B12" s="112">
        <v>2</v>
      </c>
      <c r="C12" s="113" t="s">
        <v>79</v>
      </c>
      <c r="D12" s="170"/>
      <c r="E12" s="170"/>
      <c r="F12" s="170"/>
      <c r="G12" s="170"/>
      <c r="H12" s="170"/>
      <c r="I12" s="170"/>
      <c r="J12" s="170"/>
      <c r="K12" s="170"/>
      <c r="L12" s="170"/>
      <c r="M12" s="170"/>
      <c r="N12" s="170"/>
      <c r="O12" s="170"/>
      <c r="P12" s="170"/>
      <c r="Q12" s="169"/>
      <c r="R12" s="170"/>
      <c r="S12" s="170"/>
      <c r="T12" s="170"/>
      <c r="U12" s="116"/>
      <c r="V12" s="93"/>
      <c r="W12" s="93"/>
      <c r="X12" s="95"/>
      <c r="Y12" s="93"/>
      <c r="Z12" s="93"/>
      <c r="AA12" s="93"/>
      <c r="AB12" s="93"/>
      <c r="AC12" s="93"/>
      <c r="AD12" s="93"/>
    </row>
    <row r="13" spans="1:30" ht="15">
      <c r="A13" s="93"/>
      <c r="B13" s="112"/>
      <c r="C13" s="117">
        <v>1</v>
      </c>
      <c r="D13" s="118" t="s">
        <v>174</v>
      </c>
      <c r="E13" s="118"/>
      <c r="F13" s="118"/>
      <c r="G13" s="118"/>
      <c r="H13" s="118"/>
      <c r="I13" s="118"/>
      <c r="J13" s="118"/>
      <c r="K13" s="118"/>
      <c r="L13" s="118"/>
      <c r="M13" s="169" t="s">
        <v>8</v>
      </c>
      <c r="N13" s="259">
        <v>50000</v>
      </c>
      <c r="O13" s="259"/>
      <c r="P13" s="259"/>
      <c r="Q13" s="169"/>
      <c r="R13" s="170"/>
      <c r="S13" s="170"/>
      <c r="T13" s="170"/>
      <c r="U13" s="116"/>
      <c r="V13" s="93"/>
      <c r="W13" s="93"/>
      <c r="X13" s="95"/>
      <c r="Y13" s="93"/>
      <c r="Z13" s="93"/>
      <c r="AA13" s="93"/>
      <c r="AB13" s="93"/>
      <c r="AC13" s="93"/>
      <c r="AD13" s="93"/>
    </row>
    <row r="14" spans="1:30" ht="15">
      <c r="A14" s="93"/>
      <c r="B14" s="112"/>
      <c r="C14" s="117">
        <v>2</v>
      </c>
      <c r="D14" s="118" t="s">
        <v>207</v>
      </c>
      <c r="E14" s="118"/>
      <c r="F14" s="118"/>
      <c r="G14" s="118"/>
      <c r="H14" s="174"/>
      <c r="I14" s="174"/>
      <c r="J14" s="174"/>
      <c r="K14" s="174"/>
      <c r="L14" s="174"/>
      <c r="M14" s="169" t="s">
        <v>8</v>
      </c>
      <c r="N14" s="260">
        <f>'Salary Data'!D26</f>
        <v>0</v>
      </c>
      <c r="O14" s="260"/>
      <c r="P14" s="260"/>
      <c r="Q14" s="169"/>
      <c r="R14" s="170"/>
      <c r="S14" s="170"/>
      <c r="T14" s="170"/>
      <c r="U14" s="116"/>
      <c r="V14" s="93"/>
      <c r="W14" s="93"/>
      <c r="X14" s="95"/>
      <c r="Y14" s="93"/>
      <c r="Z14" s="93"/>
      <c r="AA14" s="93"/>
      <c r="AB14" s="93"/>
      <c r="AC14" s="93"/>
      <c r="AD14" s="93"/>
    </row>
    <row r="15" spans="1:30" ht="15">
      <c r="A15" s="93"/>
      <c r="B15" s="112"/>
      <c r="C15" s="117">
        <v>3</v>
      </c>
      <c r="D15" s="118" t="s">
        <v>177</v>
      </c>
      <c r="E15" s="118"/>
      <c r="F15" s="118"/>
      <c r="G15" s="118"/>
      <c r="H15" s="118"/>
      <c r="I15" s="118" t="s">
        <v>126</v>
      </c>
      <c r="J15" s="118"/>
      <c r="K15" s="118"/>
      <c r="L15" s="118"/>
      <c r="M15" s="169" t="s">
        <v>8</v>
      </c>
      <c r="N15" s="259">
        <f>'Salary Data'!E26</f>
        <v>0</v>
      </c>
      <c r="O15" s="259"/>
      <c r="P15" s="259"/>
      <c r="Q15" s="169"/>
      <c r="R15" s="170"/>
      <c r="S15" s="170"/>
      <c r="T15" s="170"/>
      <c r="U15" s="116"/>
      <c r="V15" s="93"/>
      <c r="W15" s="93"/>
      <c r="X15" s="95"/>
      <c r="Y15" s="93"/>
      <c r="Z15" s="93"/>
      <c r="AA15" s="93"/>
      <c r="AB15" s="93"/>
      <c r="AC15" s="93"/>
      <c r="AD15" s="93"/>
    </row>
    <row r="16" spans="1:30" ht="15">
      <c r="A16" s="93"/>
      <c r="B16" s="112"/>
      <c r="C16" s="117">
        <v>4</v>
      </c>
      <c r="D16" s="118" t="s">
        <v>155</v>
      </c>
      <c r="E16" s="118"/>
      <c r="F16" s="118"/>
      <c r="G16" s="118"/>
      <c r="H16" s="118"/>
      <c r="I16" s="118"/>
      <c r="J16" s="118"/>
      <c r="K16" s="118"/>
      <c r="L16" s="118"/>
      <c r="M16" s="169" t="s">
        <v>8</v>
      </c>
      <c r="N16" s="260">
        <f>'Salary Data'!J26</f>
        <v>0</v>
      </c>
      <c r="O16" s="260"/>
      <c r="P16" s="260"/>
      <c r="Q16" s="169"/>
      <c r="R16" s="170"/>
      <c r="S16" s="170"/>
      <c r="T16" s="170"/>
      <c r="U16" s="116"/>
      <c r="V16" s="93"/>
      <c r="W16" s="93"/>
      <c r="X16" s="95"/>
      <c r="Y16" s="93"/>
      <c r="Z16" s="93"/>
      <c r="AA16" s="93"/>
      <c r="AB16" s="93"/>
      <c r="AC16" s="93"/>
      <c r="AD16" s="93"/>
    </row>
    <row r="17" spans="1:30" ht="15">
      <c r="A17" s="93"/>
      <c r="B17" s="112"/>
      <c r="C17" s="261">
        <v>5</v>
      </c>
      <c r="D17" s="118" t="s">
        <v>167</v>
      </c>
      <c r="E17" s="118"/>
      <c r="F17" s="118"/>
      <c r="G17" s="118"/>
      <c r="H17" s="118"/>
      <c r="I17" s="118"/>
      <c r="J17" s="118"/>
      <c r="K17" s="118"/>
      <c r="L17" s="118"/>
      <c r="M17" s="262" t="s">
        <v>8</v>
      </c>
      <c r="N17" s="322">
        <v>0</v>
      </c>
      <c r="O17" s="322"/>
      <c r="P17" s="322"/>
      <c r="Q17" s="320"/>
      <c r="R17" s="170"/>
      <c r="S17" s="170"/>
      <c r="T17" s="170"/>
      <c r="U17" s="116"/>
      <c r="V17" s="93"/>
      <c r="W17" s="93"/>
      <c r="X17" s="95"/>
      <c r="Y17" s="93"/>
      <c r="Z17" s="93"/>
      <c r="AA17" s="93"/>
      <c r="AB17" s="93"/>
      <c r="AC17" s="93"/>
      <c r="AD17" s="93"/>
    </row>
    <row r="18" spans="1:30" ht="1.5" hidden="1" customHeight="1">
      <c r="A18" s="93"/>
      <c r="B18" s="112"/>
      <c r="C18" s="261"/>
      <c r="D18" s="118"/>
      <c r="E18" s="118"/>
      <c r="F18" s="118"/>
      <c r="G18" s="118"/>
      <c r="H18" s="118"/>
      <c r="I18" s="118"/>
      <c r="J18" s="118"/>
      <c r="K18" s="118"/>
      <c r="L18" s="118"/>
      <c r="M18" s="262"/>
      <c r="N18" s="323"/>
      <c r="O18" s="323"/>
      <c r="P18" s="323"/>
      <c r="Q18" s="320"/>
      <c r="R18" s="170"/>
      <c r="S18" s="170"/>
      <c r="T18" s="170"/>
      <c r="U18" s="116"/>
      <c r="V18" s="93"/>
      <c r="W18" s="93"/>
      <c r="X18" s="95"/>
      <c r="Y18" s="93"/>
      <c r="Z18" s="93"/>
      <c r="AA18" s="93"/>
      <c r="AB18" s="93"/>
      <c r="AC18" s="93"/>
      <c r="AD18" s="93"/>
    </row>
    <row r="19" spans="1:30" ht="15">
      <c r="A19" s="93"/>
      <c r="B19" s="112">
        <v>3</v>
      </c>
      <c r="C19" s="263" t="s">
        <v>198</v>
      </c>
      <c r="D19" s="263"/>
      <c r="E19" s="263"/>
      <c r="F19" s="263"/>
      <c r="G19" s="263"/>
      <c r="H19" s="263"/>
      <c r="I19" s="263"/>
      <c r="J19" s="263"/>
      <c r="K19" s="263"/>
      <c r="L19" s="263"/>
      <c r="M19" s="169" t="s">
        <v>8</v>
      </c>
      <c r="N19" s="260">
        <f>SUM(N13:P18)</f>
        <v>50000</v>
      </c>
      <c r="O19" s="260"/>
      <c r="P19" s="260"/>
      <c r="Q19" s="320"/>
      <c r="R19" s="170"/>
      <c r="S19" s="170"/>
      <c r="T19" s="170"/>
      <c r="U19" s="116"/>
      <c r="V19" s="93"/>
      <c r="W19" s="93"/>
      <c r="X19" s="95"/>
      <c r="Y19" s="93"/>
      <c r="Z19" s="93"/>
      <c r="AA19" s="93"/>
      <c r="AB19" s="93"/>
      <c r="AC19" s="93"/>
      <c r="AD19" s="93"/>
    </row>
    <row r="20" spans="1:30" ht="15">
      <c r="A20" s="93"/>
      <c r="B20" s="112">
        <v>4</v>
      </c>
      <c r="C20" s="113" t="s">
        <v>157</v>
      </c>
      <c r="D20" s="119"/>
      <c r="E20" s="119"/>
      <c r="F20" s="119"/>
      <c r="G20" s="119"/>
      <c r="H20" s="119"/>
      <c r="I20" s="119"/>
      <c r="J20" s="119"/>
      <c r="K20" s="119"/>
      <c r="L20" s="171"/>
      <c r="M20" s="169"/>
      <c r="N20" s="172"/>
      <c r="O20" s="172"/>
      <c r="P20" s="172"/>
      <c r="Q20" s="320"/>
      <c r="R20" s="170"/>
      <c r="S20" s="170"/>
      <c r="T20" s="170"/>
      <c r="U20" s="116"/>
      <c r="V20" s="93"/>
      <c r="W20" s="93"/>
      <c r="X20" s="95"/>
      <c r="Y20" s="93"/>
      <c r="Z20" s="93"/>
      <c r="AA20" s="93"/>
      <c r="AB20" s="93"/>
      <c r="AC20" s="93"/>
      <c r="AD20" s="93"/>
    </row>
    <row r="21" spans="1:30" ht="15">
      <c r="A21" s="93"/>
      <c r="B21" s="112"/>
      <c r="C21" s="265" t="s">
        <v>205</v>
      </c>
      <c r="D21" s="265"/>
      <c r="E21" s="265"/>
      <c r="F21" s="265"/>
      <c r="G21" s="265"/>
      <c r="H21" s="265"/>
      <c r="I21" s="265"/>
      <c r="J21" s="265"/>
      <c r="K21" s="265"/>
      <c r="L21" s="265"/>
      <c r="M21" s="169" t="s">
        <v>8</v>
      </c>
      <c r="N21" s="323">
        <v>0</v>
      </c>
      <c r="O21" s="323"/>
      <c r="P21" s="323"/>
      <c r="Q21" s="320"/>
      <c r="R21" s="170"/>
      <c r="S21" s="170"/>
      <c r="T21" s="170"/>
      <c r="U21" s="116"/>
      <c r="V21" s="93"/>
      <c r="W21" s="122" t="s">
        <v>201</v>
      </c>
      <c r="X21" s="123"/>
      <c r="Y21" s="124"/>
      <c r="Z21" s="124"/>
      <c r="AA21" s="124"/>
      <c r="AB21" s="125"/>
      <c r="AC21" s="93"/>
      <c r="AD21" s="93"/>
    </row>
    <row r="22" spans="1:30" ht="15">
      <c r="A22" s="93"/>
      <c r="B22" s="112">
        <v>5</v>
      </c>
      <c r="C22" s="113" t="s">
        <v>158</v>
      </c>
      <c r="D22" s="118"/>
      <c r="E22" s="118"/>
      <c r="F22" s="118"/>
      <c r="G22" s="118"/>
      <c r="H22" s="118"/>
      <c r="I22" s="118"/>
      <c r="J22" s="118"/>
      <c r="K22" s="118"/>
      <c r="L22" s="118"/>
      <c r="M22" s="169"/>
      <c r="N22" s="324"/>
      <c r="O22" s="126"/>
      <c r="P22" s="324"/>
      <c r="Q22" s="169" t="s">
        <v>8</v>
      </c>
      <c r="R22" s="246">
        <f>R11-N19+N21</f>
        <v>995000</v>
      </c>
      <c r="S22" s="246"/>
      <c r="T22" s="246"/>
      <c r="U22" s="247"/>
      <c r="V22" s="93"/>
      <c r="W22" s="93"/>
      <c r="X22" s="95"/>
      <c r="Y22" s="93"/>
      <c r="Z22" s="93"/>
      <c r="AA22" s="93"/>
      <c r="AB22" s="93"/>
      <c r="AC22" s="93"/>
      <c r="AD22" s="93"/>
    </row>
    <row r="23" spans="1:30" ht="15">
      <c r="A23" s="93"/>
      <c r="B23" s="112">
        <v>6</v>
      </c>
      <c r="C23" s="113" t="s">
        <v>179</v>
      </c>
      <c r="D23" s="118"/>
      <c r="E23" s="118"/>
      <c r="F23" s="118"/>
      <c r="G23" s="118"/>
      <c r="H23" s="118"/>
      <c r="I23" s="118"/>
      <c r="J23" s="118"/>
      <c r="K23" s="118"/>
      <c r="L23" s="118"/>
      <c r="M23" s="169"/>
      <c r="N23" s="126"/>
      <c r="O23" s="126"/>
      <c r="P23" s="126"/>
      <c r="Q23" s="169"/>
      <c r="R23" s="170"/>
      <c r="S23" s="170"/>
      <c r="T23" s="170"/>
      <c r="U23" s="116"/>
      <c r="V23" s="93"/>
      <c r="W23" s="93"/>
      <c r="X23" s="95"/>
      <c r="Y23" s="93"/>
      <c r="Z23" s="93"/>
      <c r="AA23" s="93"/>
      <c r="AB23" s="93"/>
      <c r="AC23" s="93"/>
      <c r="AD23" s="93"/>
    </row>
    <row r="24" spans="1:30" ht="15">
      <c r="A24" s="93"/>
      <c r="B24" s="112"/>
      <c r="C24" s="117">
        <v>1</v>
      </c>
      <c r="D24" s="264" t="s">
        <v>200</v>
      </c>
      <c r="E24" s="264"/>
      <c r="F24" s="264"/>
      <c r="G24" s="264"/>
      <c r="H24" s="264"/>
      <c r="I24" s="264"/>
      <c r="J24" s="264"/>
      <c r="K24" s="264"/>
      <c r="L24" s="118"/>
      <c r="M24" s="169" t="s">
        <v>8</v>
      </c>
      <c r="N24" s="259">
        <f>'Salary Data'!F26</f>
        <v>260000</v>
      </c>
      <c r="O24" s="259"/>
      <c r="P24" s="259"/>
      <c r="Q24" s="320"/>
      <c r="R24" s="170"/>
      <c r="S24" s="170"/>
      <c r="T24" s="170"/>
      <c r="U24" s="116"/>
      <c r="V24" s="93"/>
      <c r="W24" s="93"/>
      <c r="X24" s="95"/>
      <c r="Y24" s="93"/>
      <c r="Z24" s="93"/>
      <c r="AA24" s="93"/>
      <c r="AB24" s="93"/>
      <c r="AC24" s="93"/>
      <c r="AD24" s="93"/>
    </row>
    <row r="25" spans="1:30" ht="15">
      <c r="A25" s="93"/>
      <c r="B25" s="112"/>
      <c r="C25" s="117">
        <v>2</v>
      </c>
      <c r="D25" s="118" t="s">
        <v>20</v>
      </c>
      <c r="E25" s="118"/>
      <c r="F25" s="118"/>
      <c r="G25" s="118"/>
      <c r="H25" s="118"/>
      <c r="I25" s="118"/>
      <c r="J25" s="118"/>
      <c r="K25" s="118"/>
      <c r="L25" s="118"/>
      <c r="M25" s="169" t="s">
        <v>8</v>
      </c>
      <c r="N25" s="259">
        <f>'Salary Data'!G26</f>
        <v>0</v>
      </c>
      <c r="O25" s="259"/>
      <c r="P25" s="259"/>
      <c r="Q25" s="320"/>
      <c r="R25" s="170"/>
      <c r="S25" s="170"/>
      <c r="T25" s="170"/>
      <c r="U25" s="116"/>
      <c r="V25" s="93"/>
      <c r="W25" s="93"/>
      <c r="X25" s="95"/>
      <c r="Y25" s="93"/>
      <c r="Z25" s="93"/>
      <c r="AA25" s="93"/>
      <c r="AB25" s="93"/>
      <c r="AC25" s="93"/>
      <c r="AD25" s="93"/>
    </row>
    <row r="26" spans="1:30" ht="15">
      <c r="A26" s="93"/>
      <c r="B26" s="112"/>
      <c r="C26" s="117">
        <v>3</v>
      </c>
      <c r="D26" s="118" t="s">
        <v>81</v>
      </c>
      <c r="E26" s="118"/>
      <c r="F26" s="118"/>
      <c r="G26" s="118"/>
      <c r="H26" s="118"/>
      <c r="I26" s="118"/>
      <c r="J26" s="118"/>
      <c r="K26" s="118"/>
      <c r="L26" s="118"/>
      <c r="M26" s="169" t="s">
        <v>8</v>
      </c>
      <c r="N26" s="259">
        <f>'Salary Data'!H26</f>
        <v>0</v>
      </c>
      <c r="O26" s="259"/>
      <c r="P26" s="259"/>
      <c r="Q26" s="320"/>
      <c r="R26" s="170"/>
      <c r="S26" s="170"/>
      <c r="T26" s="170"/>
      <c r="U26" s="116"/>
      <c r="V26" s="93"/>
      <c r="W26" s="93"/>
      <c r="X26" s="95"/>
      <c r="Y26" s="93"/>
      <c r="Z26" s="93"/>
      <c r="AA26" s="93"/>
      <c r="AB26" s="93"/>
      <c r="AC26" s="93"/>
      <c r="AD26" s="93"/>
    </row>
    <row r="27" spans="1:30" ht="15">
      <c r="A27" s="93"/>
      <c r="B27" s="112"/>
      <c r="C27" s="117">
        <v>4</v>
      </c>
      <c r="D27" s="118" t="s">
        <v>82</v>
      </c>
      <c r="E27" s="118"/>
      <c r="F27" s="118"/>
      <c r="G27" s="118"/>
      <c r="H27" s="118"/>
      <c r="I27" s="118"/>
      <c r="J27" s="118"/>
      <c r="K27" s="118"/>
      <c r="L27" s="118"/>
      <c r="M27" s="169" t="s">
        <v>8</v>
      </c>
      <c r="N27" s="259">
        <f>'Salary Data'!I26</f>
        <v>0</v>
      </c>
      <c r="O27" s="259"/>
      <c r="P27" s="259"/>
      <c r="Q27" s="320"/>
      <c r="R27" s="170"/>
      <c r="S27" s="170"/>
      <c r="T27" s="170"/>
      <c r="U27" s="116"/>
      <c r="V27" s="93"/>
      <c r="W27" s="127"/>
      <c r="X27" s="95"/>
      <c r="Y27" s="93"/>
      <c r="Z27" s="93"/>
      <c r="AA27" s="93"/>
      <c r="AB27" s="93"/>
      <c r="AC27" s="93"/>
      <c r="AD27" s="93"/>
    </row>
    <row r="28" spans="1:30" ht="15">
      <c r="A28" s="93"/>
      <c r="B28" s="112"/>
      <c r="C28" s="117">
        <v>5</v>
      </c>
      <c r="D28" s="118" t="s">
        <v>23</v>
      </c>
      <c r="E28" s="118"/>
      <c r="F28" s="118"/>
      <c r="G28" s="118"/>
      <c r="H28" s="118"/>
      <c r="I28" s="118"/>
      <c r="J28" s="118"/>
      <c r="K28" s="118"/>
      <c r="L28" s="118"/>
      <c r="M28" s="169" t="s">
        <v>8</v>
      </c>
      <c r="N28" s="259">
        <f>'Salary Data'!L26</f>
        <v>0</v>
      </c>
      <c r="O28" s="259"/>
      <c r="P28" s="259"/>
      <c r="Q28" s="320"/>
      <c r="R28" s="170"/>
      <c r="S28" s="170"/>
      <c r="T28" s="170"/>
      <c r="U28" s="116"/>
      <c r="V28" s="93"/>
      <c r="W28" s="93"/>
      <c r="X28" s="95"/>
      <c r="Y28" s="93"/>
      <c r="Z28" s="93"/>
      <c r="AA28" s="93"/>
      <c r="AB28" s="93"/>
      <c r="AC28" s="93"/>
      <c r="AD28" s="93"/>
    </row>
    <row r="29" spans="1:30" ht="15">
      <c r="A29" s="93"/>
      <c r="B29" s="112"/>
      <c r="C29" s="117">
        <v>6</v>
      </c>
      <c r="D29" s="118" t="s">
        <v>169</v>
      </c>
      <c r="E29" s="118"/>
      <c r="F29" s="118"/>
      <c r="G29" s="118"/>
      <c r="H29" s="118"/>
      <c r="I29" s="118"/>
      <c r="J29" s="118"/>
      <c r="K29" s="118"/>
      <c r="L29" s="118"/>
      <c r="M29" s="169" t="s">
        <v>8</v>
      </c>
      <c r="N29" s="272">
        <f>'Salary Data'!M26</f>
        <v>0</v>
      </c>
      <c r="O29" s="272"/>
      <c r="P29" s="272"/>
      <c r="Q29" s="320"/>
      <c r="R29" s="170"/>
      <c r="S29" s="170"/>
      <c r="T29" s="170"/>
      <c r="U29" s="116"/>
      <c r="V29" s="93"/>
      <c r="W29" s="266" t="s">
        <v>83</v>
      </c>
      <c r="X29" s="267"/>
      <c r="Y29" s="93"/>
      <c r="Z29" s="93"/>
      <c r="AA29" s="93"/>
      <c r="AB29" s="93"/>
      <c r="AC29" s="93"/>
      <c r="AD29" s="93"/>
    </row>
    <row r="30" spans="1:30" ht="15">
      <c r="A30" s="93"/>
      <c r="B30" s="112"/>
      <c r="C30" s="117">
        <v>7</v>
      </c>
      <c r="D30" s="118" t="s">
        <v>22</v>
      </c>
      <c r="E30" s="118"/>
      <c r="F30" s="118"/>
      <c r="G30" s="118"/>
      <c r="H30" s="118"/>
      <c r="I30" s="118"/>
      <c r="J30" s="118"/>
      <c r="K30" s="118"/>
      <c r="L30" s="118"/>
      <c r="M30" s="169" t="s">
        <v>8</v>
      </c>
      <c r="N30" s="272">
        <f>'Salary Data'!K26</f>
        <v>0</v>
      </c>
      <c r="O30" s="272"/>
      <c r="P30" s="272"/>
      <c r="Q30" s="320"/>
      <c r="R30" s="170"/>
      <c r="S30" s="170"/>
      <c r="T30" s="170"/>
      <c r="U30" s="116"/>
      <c r="V30" s="93"/>
      <c r="W30" s="268"/>
      <c r="X30" s="269"/>
      <c r="Y30" s="93"/>
      <c r="Z30" s="93"/>
      <c r="AA30" s="93"/>
      <c r="AB30" s="93"/>
      <c r="AC30" s="93"/>
      <c r="AD30" s="93"/>
    </row>
    <row r="31" spans="1:30" ht="15">
      <c r="A31" s="93"/>
      <c r="B31" s="112"/>
      <c r="C31" s="117">
        <v>8</v>
      </c>
      <c r="D31" s="118" t="s">
        <v>84</v>
      </c>
      <c r="E31" s="118"/>
      <c r="F31" s="118"/>
      <c r="G31" s="118"/>
      <c r="H31" s="118"/>
      <c r="I31" s="118"/>
      <c r="J31" s="118"/>
      <c r="K31" s="118"/>
      <c r="L31" s="118"/>
      <c r="M31" s="169" t="s">
        <v>8</v>
      </c>
      <c r="N31" s="325">
        <v>0</v>
      </c>
      <c r="O31" s="325"/>
      <c r="P31" s="325"/>
      <c r="Q31" s="320"/>
      <c r="R31" s="170"/>
      <c r="S31" s="170"/>
      <c r="T31" s="170"/>
      <c r="U31" s="116"/>
      <c r="V31" s="93"/>
      <c r="W31" s="268"/>
      <c r="X31" s="269"/>
      <c r="Y31" s="93"/>
      <c r="Z31" s="93"/>
      <c r="AA31" s="93"/>
      <c r="AB31" s="93"/>
      <c r="AC31" s="93"/>
      <c r="AD31" s="93"/>
    </row>
    <row r="32" spans="1:30" ht="15">
      <c r="A32" s="93"/>
      <c r="B32" s="112"/>
      <c r="C32" s="117">
        <v>9</v>
      </c>
      <c r="D32" s="118" t="s">
        <v>85</v>
      </c>
      <c r="E32" s="118"/>
      <c r="F32" s="118"/>
      <c r="G32" s="118"/>
      <c r="H32" s="118"/>
      <c r="I32" s="118"/>
      <c r="J32" s="118"/>
      <c r="K32" s="118"/>
      <c r="L32" s="118"/>
      <c r="M32" s="169" t="s">
        <v>8</v>
      </c>
      <c r="N32" s="325">
        <v>0</v>
      </c>
      <c r="O32" s="325"/>
      <c r="P32" s="325"/>
      <c r="Q32" s="320"/>
      <c r="R32" s="170"/>
      <c r="S32" s="170"/>
      <c r="T32" s="170"/>
      <c r="U32" s="116"/>
      <c r="V32" s="93"/>
      <c r="W32" s="270"/>
      <c r="X32" s="271"/>
      <c r="Y32" s="93"/>
      <c r="Z32" s="93"/>
      <c r="AA32" s="93"/>
      <c r="AB32" s="93"/>
      <c r="AC32" s="93"/>
      <c r="AD32" s="93"/>
    </row>
    <row r="33" spans="1:30" ht="15">
      <c r="A33" s="93"/>
      <c r="B33" s="112"/>
      <c r="C33" s="117">
        <v>10</v>
      </c>
      <c r="D33" s="118" t="s">
        <v>86</v>
      </c>
      <c r="E33" s="118"/>
      <c r="F33" s="118"/>
      <c r="G33" s="118"/>
      <c r="H33" s="118"/>
      <c r="I33" s="118"/>
      <c r="J33" s="118"/>
      <c r="K33" s="118"/>
      <c r="L33" s="118"/>
      <c r="M33" s="169" t="s">
        <v>8</v>
      </c>
      <c r="N33" s="325">
        <v>0</v>
      </c>
      <c r="O33" s="325"/>
      <c r="P33" s="325"/>
      <c r="Q33" s="320"/>
      <c r="R33" s="170"/>
      <c r="S33" s="170"/>
      <c r="T33" s="170"/>
      <c r="U33" s="116"/>
      <c r="V33" s="93"/>
      <c r="W33" s="93"/>
      <c r="X33" s="95"/>
      <c r="Y33" s="128"/>
      <c r="Z33" s="93"/>
      <c r="AA33" s="93"/>
      <c r="AB33" s="93"/>
      <c r="AC33" s="93"/>
      <c r="AD33" s="93"/>
    </row>
    <row r="34" spans="1:30" ht="15">
      <c r="A34" s="93"/>
      <c r="B34" s="112"/>
      <c r="C34" s="117">
        <v>11</v>
      </c>
      <c r="D34" s="118" t="s">
        <v>171</v>
      </c>
      <c r="E34" s="118"/>
      <c r="F34" s="118"/>
      <c r="G34" s="118"/>
      <c r="H34" s="118"/>
      <c r="I34" s="118"/>
      <c r="J34" s="118"/>
      <c r="K34" s="118"/>
      <c r="L34" s="118"/>
      <c r="M34" s="169" t="s">
        <v>8</v>
      </c>
      <c r="N34" s="325">
        <v>0</v>
      </c>
      <c r="O34" s="325"/>
      <c r="P34" s="325"/>
      <c r="Q34" s="320"/>
      <c r="R34" s="170"/>
      <c r="S34" s="170"/>
      <c r="T34" s="170"/>
      <c r="U34" s="116"/>
      <c r="V34" s="93"/>
      <c r="W34" s="93"/>
      <c r="X34" s="95"/>
      <c r="Y34" s="93"/>
      <c r="Z34" s="93"/>
      <c r="AA34" s="93"/>
      <c r="AB34" s="93"/>
      <c r="AC34" s="93"/>
      <c r="AD34" s="93"/>
    </row>
    <row r="35" spans="1:30" ht="15">
      <c r="A35" s="93"/>
      <c r="B35" s="112"/>
      <c r="C35" s="117">
        <v>12</v>
      </c>
      <c r="D35" s="281" t="s">
        <v>87</v>
      </c>
      <c r="E35" s="281"/>
      <c r="F35" s="281"/>
      <c r="G35" s="281"/>
      <c r="H35" s="281"/>
      <c r="I35" s="281"/>
      <c r="J35" s="281"/>
      <c r="K35" s="281"/>
      <c r="L35" s="281"/>
      <c r="M35" s="169" t="s">
        <v>8</v>
      </c>
      <c r="N35" s="325">
        <v>0</v>
      </c>
      <c r="O35" s="325"/>
      <c r="P35" s="325"/>
      <c r="Q35" s="320"/>
      <c r="R35" s="170"/>
      <c r="S35" s="170"/>
      <c r="T35" s="170"/>
      <c r="U35" s="116"/>
      <c r="V35" s="93"/>
      <c r="W35" s="273" t="s">
        <v>202</v>
      </c>
      <c r="X35" s="274"/>
      <c r="Y35" s="93"/>
      <c r="Z35" s="93"/>
      <c r="AA35" s="93"/>
      <c r="AB35" s="93"/>
      <c r="AC35" s="93"/>
      <c r="AD35" s="93"/>
    </row>
    <row r="36" spans="1:30" ht="15">
      <c r="A36" s="93"/>
      <c r="B36" s="112"/>
      <c r="C36" s="263" t="s">
        <v>88</v>
      </c>
      <c r="D36" s="263"/>
      <c r="E36" s="263"/>
      <c r="F36" s="263"/>
      <c r="G36" s="263"/>
      <c r="H36" s="263"/>
      <c r="I36" s="263"/>
      <c r="J36" s="263"/>
      <c r="K36" s="263"/>
      <c r="L36" s="263"/>
      <c r="M36" s="169" t="s">
        <v>8</v>
      </c>
      <c r="N36" s="260">
        <f>IF(SUM(N24:N35)&gt;150001,150000,SUM(N24:N35))</f>
        <v>150000</v>
      </c>
      <c r="O36" s="260"/>
      <c r="P36" s="260"/>
      <c r="Q36" s="320"/>
      <c r="R36" s="170"/>
      <c r="S36" s="170"/>
      <c r="T36" s="170"/>
      <c r="U36" s="116"/>
      <c r="V36" s="93"/>
      <c r="W36" s="275"/>
      <c r="X36" s="276"/>
      <c r="Y36" s="93"/>
      <c r="Z36" s="93"/>
      <c r="AA36" s="93"/>
      <c r="AB36" s="93"/>
      <c r="AC36" s="93"/>
      <c r="AD36" s="93"/>
    </row>
    <row r="37" spans="1:30" ht="15">
      <c r="A37" s="93"/>
      <c r="B37" s="112">
        <v>7</v>
      </c>
      <c r="C37" s="113" t="s">
        <v>175</v>
      </c>
      <c r="D37" s="171"/>
      <c r="E37" s="171"/>
      <c r="F37" s="171"/>
      <c r="G37" s="171"/>
      <c r="H37" s="171"/>
      <c r="I37" s="171"/>
      <c r="J37" s="171"/>
      <c r="K37" s="171"/>
      <c r="L37" s="171"/>
      <c r="M37" s="169" t="s">
        <v>8</v>
      </c>
      <c r="N37" s="325">
        <v>0</v>
      </c>
      <c r="O37" s="325"/>
      <c r="P37" s="325"/>
      <c r="Q37" s="169"/>
      <c r="R37" s="170"/>
      <c r="S37" s="170"/>
      <c r="T37" s="170"/>
      <c r="U37" s="116"/>
      <c r="V37" s="93"/>
      <c r="W37" s="275"/>
      <c r="X37" s="276"/>
      <c r="Y37" s="93"/>
      <c r="Z37" s="93"/>
      <c r="AA37" s="93"/>
      <c r="AB37" s="93"/>
      <c r="AC37" s="93"/>
      <c r="AD37" s="93"/>
    </row>
    <row r="38" spans="1:30" ht="15">
      <c r="A38" s="93"/>
      <c r="B38" s="112">
        <v>8</v>
      </c>
      <c r="C38" s="113" t="s">
        <v>89</v>
      </c>
      <c r="D38" s="118"/>
      <c r="E38" s="118"/>
      <c r="F38" s="118"/>
      <c r="G38" s="118"/>
      <c r="H38" s="118"/>
      <c r="I38" s="118"/>
      <c r="J38" s="118"/>
      <c r="K38" s="118"/>
      <c r="L38" s="118"/>
      <c r="M38" s="169"/>
      <c r="N38" s="279"/>
      <c r="O38" s="279"/>
      <c r="P38" s="279"/>
      <c r="Q38" s="169"/>
      <c r="R38" s="170"/>
      <c r="S38" s="170"/>
      <c r="T38" s="170"/>
      <c r="U38" s="116"/>
      <c r="V38" s="93"/>
      <c r="W38" s="275"/>
      <c r="X38" s="276"/>
      <c r="Y38" s="93"/>
      <c r="Z38" s="93"/>
      <c r="AA38" s="93"/>
      <c r="AB38" s="93"/>
      <c r="AC38" s="93"/>
      <c r="AD38" s="93"/>
    </row>
    <row r="39" spans="1:30" ht="15">
      <c r="A39" s="93"/>
      <c r="B39" s="112"/>
      <c r="C39" s="117">
        <v>1</v>
      </c>
      <c r="D39" s="118" t="s">
        <v>90</v>
      </c>
      <c r="E39" s="118"/>
      <c r="F39" s="118"/>
      <c r="G39" s="118"/>
      <c r="H39" s="118"/>
      <c r="I39" s="118"/>
      <c r="J39" s="118"/>
      <c r="K39" s="118"/>
      <c r="L39" s="118"/>
      <c r="M39" s="169" t="s">
        <v>8</v>
      </c>
      <c r="N39" s="259">
        <f>IF(SUM(N24:N35)&gt;150001,150000,SUM(N24:N35))</f>
        <v>150000</v>
      </c>
      <c r="O39" s="259"/>
      <c r="P39" s="259"/>
      <c r="Q39" s="169"/>
      <c r="R39" s="280"/>
      <c r="S39" s="280"/>
      <c r="T39" s="280"/>
      <c r="U39" s="116"/>
      <c r="V39" s="93"/>
      <c r="W39" s="277"/>
      <c r="X39" s="278"/>
      <c r="Y39" s="93"/>
      <c r="Z39" s="93"/>
      <c r="AA39" s="93"/>
      <c r="AB39" s="93"/>
      <c r="AC39" s="93"/>
      <c r="AD39" s="93"/>
    </row>
    <row r="40" spans="1:30" ht="15">
      <c r="A40" s="93"/>
      <c r="B40" s="112"/>
      <c r="C40" s="117">
        <v>2</v>
      </c>
      <c r="D40" s="118" t="s">
        <v>91</v>
      </c>
      <c r="E40" s="118"/>
      <c r="F40" s="118"/>
      <c r="G40" s="118"/>
      <c r="H40" s="118"/>
      <c r="I40" s="118"/>
      <c r="J40" s="118"/>
      <c r="K40" s="118"/>
      <c r="L40" s="118"/>
      <c r="M40" s="169" t="s">
        <v>8</v>
      </c>
      <c r="N40" s="325">
        <v>0</v>
      </c>
      <c r="O40" s="325"/>
      <c r="P40" s="325"/>
      <c r="Q40" s="169"/>
      <c r="R40" s="280"/>
      <c r="S40" s="280"/>
      <c r="T40" s="280"/>
      <c r="U40" s="116"/>
      <c r="V40" s="93"/>
      <c r="W40" s="93"/>
      <c r="X40" s="95"/>
      <c r="Y40" s="93"/>
      <c r="Z40" s="93"/>
      <c r="AA40" s="93"/>
      <c r="AB40" s="93"/>
      <c r="AC40" s="93"/>
      <c r="AD40" s="93"/>
    </row>
    <row r="41" spans="1:30" ht="15">
      <c r="A41" s="93"/>
      <c r="B41" s="112"/>
      <c r="C41" s="117">
        <v>3</v>
      </c>
      <c r="D41" s="118" t="s">
        <v>92</v>
      </c>
      <c r="E41" s="118"/>
      <c r="F41" s="118"/>
      <c r="G41" s="118"/>
      <c r="H41" s="118"/>
      <c r="I41" s="118"/>
      <c r="J41" s="118"/>
      <c r="K41" s="118"/>
      <c r="L41" s="118"/>
      <c r="M41" s="169" t="s">
        <v>8</v>
      </c>
      <c r="N41" s="325">
        <v>0</v>
      </c>
      <c r="O41" s="325"/>
      <c r="P41" s="325"/>
      <c r="Q41" s="169"/>
      <c r="R41" s="282"/>
      <c r="S41" s="282"/>
      <c r="T41" s="282"/>
      <c r="U41" s="116"/>
      <c r="V41" s="93"/>
      <c r="W41" s="129" t="s">
        <v>93</v>
      </c>
      <c r="X41" s="130"/>
      <c r="Y41" s="131"/>
      <c r="Z41" s="131"/>
      <c r="AA41" s="131"/>
      <c r="AB41" s="131"/>
      <c r="AC41" s="131"/>
      <c r="AD41" s="93"/>
    </row>
    <row r="42" spans="1:30" ht="17.25" customHeight="1">
      <c r="A42" s="93"/>
      <c r="B42" s="112"/>
      <c r="C42" s="117">
        <v>4</v>
      </c>
      <c r="D42" s="118" t="s">
        <v>96</v>
      </c>
      <c r="E42" s="118"/>
      <c r="F42" s="118"/>
      <c r="G42" s="118"/>
      <c r="H42" s="118"/>
      <c r="I42" s="118"/>
      <c r="J42" s="118"/>
      <c r="K42" s="118"/>
      <c r="L42" s="118"/>
      <c r="M42" s="169" t="s">
        <v>8</v>
      </c>
      <c r="N42" s="325">
        <v>0</v>
      </c>
      <c r="O42" s="325"/>
      <c r="P42" s="325"/>
      <c r="Q42" s="169"/>
      <c r="R42" s="282"/>
      <c r="S42" s="282"/>
      <c r="T42" s="282"/>
      <c r="U42" s="116"/>
      <c r="V42" s="93"/>
      <c r="W42" s="129" t="s">
        <v>95</v>
      </c>
      <c r="X42" s="130"/>
      <c r="Y42" s="131"/>
      <c r="Z42" s="131"/>
      <c r="AA42" s="131"/>
      <c r="AB42" s="131"/>
      <c r="AC42" s="131"/>
      <c r="AD42" s="93"/>
    </row>
    <row r="43" spans="1:30" ht="15">
      <c r="A43" s="93"/>
      <c r="B43" s="112"/>
      <c r="C43" s="117">
        <v>5</v>
      </c>
      <c r="D43" s="118" t="s">
        <v>94</v>
      </c>
      <c r="E43" s="118"/>
      <c r="F43" s="118"/>
      <c r="G43" s="118"/>
      <c r="H43" s="118"/>
      <c r="I43" s="118"/>
      <c r="J43" s="118"/>
      <c r="K43" s="118"/>
      <c r="L43" s="118"/>
      <c r="M43" s="169" t="s">
        <v>8</v>
      </c>
      <c r="N43" s="325">
        <v>0</v>
      </c>
      <c r="O43" s="325"/>
      <c r="P43" s="325"/>
      <c r="Q43" s="169"/>
      <c r="R43" s="170"/>
      <c r="S43" s="170"/>
      <c r="T43" s="170"/>
      <c r="U43" s="116"/>
      <c r="V43" s="93"/>
      <c r="W43" s="93"/>
      <c r="X43" s="95"/>
      <c r="Y43" s="93"/>
      <c r="Z43" s="93"/>
      <c r="AA43" s="93"/>
      <c r="AB43" s="93"/>
      <c r="AC43" s="93"/>
      <c r="AD43" s="93"/>
    </row>
    <row r="44" spans="1:30" ht="15">
      <c r="A44" s="93"/>
      <c r="B44" s="112"/>
      <c r="C44" s="117">
        <v>6</v>
      </c>
      <c r="D44" s="118" t="s">
        <v>97</v>
      </c>
      <c r="E44" s="118"/>
      <c r="F44" s="118"/>
      <c r="G44" s="118"/>
      <c r="H44" s="118"/>
      <c r="I44" s="118"/>
      <c r="J44" s="118"/>
      <c r="K44" s="118"/>
      <c r="L44" s="118"/>
      <c r="M44" s="169" t="s">
        <v>8</v>
      </c>
      <c r="N44" s="325">
        <v>0</v>
      </c>
      <c r="O44" s="325"/>
      <c r="P44" s="325"/>
      <c r="Q44" s="169"/>
      <c r="R44" s="170"/>
      <c r="S44" s="170"/>
      <c r="T44" s="170"/>
      <c r="U44" s="116"/>
      <c r="V44" s="93"/>
      <c r="W44" s="93"/>
      <c r="X44" s="95"/>
      <c r="Y44" s="93"/>
      <c r="Z44" s="93"/>
      <c r="AA44" s="93"/>
      <c r="AB44" s="93"/>
      <c r="AC44" s="93"/>
      <c r="AD44" s="93"/>
    </row>
    <row r="45" spans="1:30" ht="14.25" customHeight="1">
      <c r="A45" s="93"/>
      <c r="B45" s="112"/>
      <c r="C45" s="117">
        <v>7</v>
      </c>
      <c r="D45" s="118" t="s">
        <v>98</v>
      </c>
      <c r="E45" s="118"/>
      <c r="F45" s="118"/>
      <c r="G45" s="118"/>
      <c r="H45" s="118"/>
      <c r="I45" s="118"/>
      <c r="J45" s="118"/>
      <c r="K45" s="118"/>
      <c r="L45" s="118"/>
      <c r="M45" s="169" t="s">
        <v>8</v>
      </c>
      <c r="N45" s="325" t="s">
        <v>126</v>
      </c>
      <c r="O45" s="325"/>
      <c r="P45" s="325"/>
      <c r="Q45" s="169"/>
      <c r="R45" s="170"/>
      <c r="S45" s="170"/>
      <c r="T45" s="170"/>
      <c r="U45" s="116"/>
      <c r="V45" s="93"/>
      <c r="W45" s="93"/>
      <c r="X45" s="95"/>
      <c r="Y45" s="93"/>
      <c r="Z45" s="93"/>
      <c r="AA45" s="93"/>
      <c r="AB45" s="93"/>
      <c r="AC45" s="93"/>
      <c r="AD45" s="93"/>
    </row>
    <row r="46" spans="1:30" ht="15">
      <c r="A46" s="93"/>
      <c r="B46" s="112"/>
      <c r="C46" s="117">
        <v>8</v>
      </c>
      <c r="D46" s="118" t="s">
        <v>159</v>
      </c>
      <c r="E46" s="118"/>
      <c r="F46" s="118"/>
      <c r="G46" s="118"/>
      <c r="H46" s="118"/>
      <c r="I46" s="118"/>
      <c r="J46" s="118"/>
      <c r="K46" s="118"/>
      <c r="L46" s="118"/>
      <c r="M46" s="169" t="s">
        <v>8</v>
      </c>
      <c r="N46" s="325">
        <v>0</v>
      </c>
      <c r="O46" s="325"/>
      <c r="P46" s="325"/>
      <c r="Q46" s="169"/>
      <c r="R46" s="170"/>
      <c r="S46" s="170"/>
      <c r="T46" s="170"/>
      <c r="U46" s="116"/>
      <c r="V46" s="93"/>
      <c r="W46" s="93"/>
      <c r="X46" s="132"/>
      <c r="Y46" s="118"/>
      <c r="Z46" s="118"/>
      <c r="AA46" s="118"/>
      <c r="AB46" s="118"/>
      <c r="AC46" s="118"/>
      <c r="AD46" s="93"/>
    </row>
    <row r="47" spans="1:30" ht="15">
      <c r="A47" s="93"/>
      <c r="B47" s="112"/>
      <c r="C47" s="287" t="s">
        <v>180</v>
      </c>
      <c r="D47" s="287"/>
      <c r="E47" s="287"/>
      <c r="F47" s="287"/>
      <c r="G47" s="287"/>
      <c r="H47" s="287"/>
      <c r="I47" s="287"/>
      <c r="J47" s="287"/>
      <c r="K47" s="287"/>
      <c r="L47" s="287"/>
      <c r="M47" s="169" t="s">
        <v>8</v>
      </c>
      <c r="N47" s="321">
        <f>SUM(N39:P46)</f>
        <v>150000</v>
      </c>
      <c r="O47" s="321"/>
      <c r="P47" s="321"/>
      <c r="Q47" s="169"/>
      <c r="R47" s="170"/>
      <c r="S47" s="170"/>
      <c r="T47" s="170"/>
      <c r="U47" s="116"/>
      <c r="V47" s="93"/>
      <c r="W47" s="93"/>
      <c r="X47" s="95"/>
      <c r="Y47" s="93"/>
      <c r="Z47" s="93"/>
      <c r="AA47" s="93"/>
      <c r="AB47" s="93"/>
      <c r="AC47" s="93"/>
      <c r="AD47" s="93"/>
    </row>
    <row r="48" spans="1:30" ht="15">
      <c r="A48" s="93"/>
      <c r="B48" s="112">
        <v>9</v>
      </c>
      <c r="C48" s="113" t="s">
        <v>160</v>
      </c>
      <c r="D48" s="118"/>
      <c r="E48" s="118"/>
      <c r="F48" s="118"/>
      <c r="G48" s="118"/>
      <c r="H48" s="118"/>
      <c r="I48" s="118"/>
      <c r="J48" s="118"/>
      <c r="K48" s="118"/>
      <c r="L48" s="118"/>
      <c r="M48" s="169"/>
      <c r="N48" s="170"/>
      <c r="O48" s="170"/>
      <c r="P48" s="170"/>
      <c r="Q48" s="169" t="s">
        <v>8</v>
      </c>
      <c r="R48" s="246">
        <f>R22-N37-N47</f>
        <v>845000</v>
      </c>
      <c r="S48" s="246"/>
      <c r="T48" s="246"/>
      <c r="U48" s="247"/>
      <c r="V48" s="93"/>
      <c r="W48" s="93"/>
      <c r="X48" s="95"/>
      <c r="Y48" s="93"/>
      <c r="Z48" s="93"/>
      <c r="AA48" s="93"/>
      <c r="AB48" s="93"/>
      <c r="AC48" s="93"/>
      <c r="AD48" s="93"/>
    </row>
    <row r="49" spans="1:30" ht="15">
      <c r="A49" s="93"/>
      <c r="B49" s="112">
        <v>10</v>
      </c>
      <c r="C49" s="113" t="s">
        <v>99</v>
      </c>
      <c r="D49" s="118"/>
      <c r="E49" s="118"/>
      <c r="F49" s="118"/>
      <c r="G49" s="118"/>
      <c r="H49" s="118"/>
      <c r="I49" s="118"/>
      <c r="J49" s="118"/>
      <c r="K49" s="118"/>
      <c r="L49" s="118"/>
      <c r="M49" s="169"/>
      <c r="N49" s="170"/>
      <c r="O49" s="170"/>
      <c r="P49" s="170"/>
      <c r="Q49" s="169"/>
      <c r="R49" s="170"/>
      <c r="S49" s="170"/>
      <c r="T49" s="170"/>
      <c r="U49" s="116"/>
      <c r="V49" s="93"/>
      <c r="W49" s="93"/>
      <c r="X49" s="95"/>
      <c r="Y49" s="93"/>
      <c r="Z49" s="93"/>
      <c r="AA49" s="93"/>
      <c r="AB49" s="93"/>
      <c r="AC49" s="93"/>
      <c r="AD49" s="93"/>
    </row>
    <row r="50" spans="1:30" ht="13.5" customHeight="1">
      <c r="A50" s="93"/>
      <c r="B50" s="112"/>
      <c r="C50" s="133">
        <v>1</v>
      </c>
      <c r="D50" s="134" t="s">
        <v>100</v>
      </c>
      <c r="E50" s="134"/>
      <c r="F50" s="288">
        <v>250000</v>
      </c>
      <c r="G50" s="289"/>
      <c r="H50" s="135" t="s">
        <v>145</v>
      </c>
      <c r="I50" s="134"/>
      <c r="J50" s="134"/>
      <c r="K50" s="136"/>
      <c r="L50" s="136"/>
      <c r="M50" s="137" t="s">
        <v>8</v>
      </c>
      <c r="N50" s="284">
        <f>IF(R48&lt;250000,R48*0%,0)</f>
        <v>0</v>
      </c>
      <c r="O50" s="284"/>
      <c r="P50" s="284"/>
      <c r="Q50" s="169"/>
      <c r="R50" s="170"/>
      <c r="S50" s="170"/>
      <c r="T50" s="170"/>
      <c r="U50" s="116"/>
      <c r="V50" s="93"/>
      <c r="W50" s="93"/>
      <c r="X50" s="95"/>
      <c r="Y50" s="93"/>
      <c r="Z50" s="93"/>
      <c r="AA50" s="93"/>
      <c r="AB50" s="93"/>
      <c r="AC50" s="93"/>
      <c r="AD50" s="93"/>
    </row>
    <row r="51" spans="1:30" ht="15">
      <c r="A51" s="93"/>
      <c r="B51" s="112"/>
      <c r="C51" s="133">
        <v>2</v>
      </c>
      <c r="D51" s="134" t="s">
        <v>172</v>
      </c>
      <c r="E51" s="134"/>
      <c r="F51" s="134"/>
      <c r="G51" s="134"/>
      <c r="H51" s="134"/>
      <c r="I51" s="134"/>
      <c r="J51" s="134"/>
      <c r="K51" s="134"/>
      <c r="L51" s="134"/>
      <c r="M51" s="137" t="s">
        <v>8</v>
      </c>
      <c r="N51" s="284">
        <f>IF(AND(R48&gt;250000,R48&lt;500000),(R48-250000)*5%,IF(R48&gt;500000,250000*5%,0))</f>
        <v>12500</v>
      </c>
      <c r="O51" s="284"/>
      <c r="P51" s="284"/>
      <c r="Q51" s="169"/>
      <c r="R51" s="170"/>
      <c r="S51" s="170"/>
      <c r="T51" s="170"/>
      <c r="U51" s="116"/>
      <c r="V51" s="93"/>
      <c r="W51" s="93"/>
      <c r="X51" s="95"/>
      <c r="Y51" s="93"/>
      <c r="Z51" s="93"/>
      <c r="AA51" s="93"/>
      <c r="AB51" s="93"/>
      <c r="AC51" s="93"/>
      <c r="AD51" s="93"/>
    </row>
    <row r="52" spans="1:30" ht="17.25" customHeight="1">
      <c r="A52" s="93"/>
      <c r="B52" s="112"/>
      <c r="C52" s="133">
        <v>3</v>
      </c>
      <c r="D52" s="134" t="s">
        <v>101</v>
      </c>
      <c r="E52" s="134"/>
      <c r="F52" s="134"/>
      <c r="G52" s="134"/>
      <c r="H52" s="134"/>
      <c r="I52" s="134"/>
      <c r="J52" s="134"/>
      <c r="K52" s="134"/>
      <c r="L52" s="134"/>
      <c r="M52" s="137" t="s">
        <v>8</v>
      </c>
      <c r="N52" s="283">
        <f>IF(AND(R48&gt;500000,R48&lt;1000000),(R48-500000)*20%,IF(R48&gt;1000000,500000*20%,0))</f>
        <v>69000</v>
      </c>
      <c r="O52" s="284"/>
      <c r="P52" s="284"/>
      <c r="Q52" s="169"/>
      <c r="R52" s="170"/>
      <c r="S52" s="170"/>
      <c r="T52" s="170"/>
      <c r="U52" s="116"/>
      <c r="V52" s="93"/>
      <c r="W52" s="93"/>
      <c r="X52" s="95"/>
      <c r="Y52" s="93"/>
      <c r="Z52" s="93"/>
      <c r="AA52" s="93"/>
      <c r="AB52" s="93"/>
      <c r="AC52" s="93"/>
      <c r="AD52" s="93"/>
    </row>
    <row r="53" spans="1:30" ht="15" customHeight="1">
      <c r="A53" s="93"/>
      <c r="B53" s="112"/>
      <c r="C53" s="133">
        <v>4</v>
      </c>
      <c r="D53" s="134" t="s">
        <v>102</v>
      </c>
      <c r="E53" s="134"/>
      <c r="F53" s="134"/>
      <c r="G53" s="134"/>
      <c r="H53" s="134"/>
      <c r="I53" s="134"/>
      <c r="J53" s="134"/>
      <c r="K53" s="134"/>
      <c r="L53" s="134"/>
      <c r="M53" s="137" t="s">
        <v>8</v>
      </c>
      <c r="N53" s="284">
        <f>IF(R48&gt;1000000,(R48-1000000)*30%,0)</f>
        <v>0</v>
      </c>
      <c r="O53" s="284"/>
      <c r="P53" s="284"/>
      <c r="Q53" s="169"/>
      <c r="R53" s="170"/>
      <c r="S53" s="170"/>
      <c r="T53" s="170"/>
      <c r="U53" s="116"/>
      <c r="V53" s="93"/>
      <c r="W53" s="93"/>
      <c r="X53" s="95"/>
      <c r="Y53" s="93"/>
      <c r="Z53" s="93"/>
      <c r="AA53" s="93"/>
      <c r="AB53" s="93"/>
      <c r="AC53" s="93"/>
      <c r="AD53" s="93"/>
    </row>
    <row r="54" spans="1:30" ht="15">
      <c r="A54" s="93"/>
      <c r="B54" s="112"/>
      <c r="C54" s="292" t="s">
        <v>103</v>
      </c>
      <c r="D54" s="292"/>
      <c r="E54" s="292"/>
      <c r="F54" s="292"/>
      <c r="G54" s="292"/>
      <c r="H54" s="292"/>
      <c r="I54" s="292"/>
      <c r="J54" s="292"/>
      <c r="K54" s="292"/>
      <c r="L54" s="292"/>
      <c r="M54" s="168"/>
      <c r="N54" s="113"/>
      <c r="O54" s="113"/>
      <c r="P54" s="113"/>
      <c r="Q54" s="168" t="s">
        <v>8</v>
      </c>
      <c r="R54" s="285">
        <f>SUM(N50+N51+N52+N53)</f>
        <v>81500</v>
      </c>
      <c r="S54" s="285"/>
      <c r="T54" s="285"/>
      <c r="U54" s="286"/>
      <c r="V54" s="93"/>
      <c r="W54" s="93"/>
      <c r="X54" s="95"/>
      <c r="Y54" s="93"/>
      <c r="Z54" s="93"/>
      <c r="AA54" s="93"/>
      <c r="AB54" s="93"/>
      <c r="AC54" s="93"/>
      <c r="AD54" s="93"/>
    </row>
    <row r="55" spans="1:30" ht="15">
      <c r="A55" s="93"/>
      <c r="B55" s="112">
        <v>11</v>
      </c>
      <c r="C55" s="293" t="s">
        <v>176</v>
      </c>
      <c r="D55" s="293"/>
      <c r="E55" s="293"/>
      <c r="F55" s="293"/>
      <c r="G55" s="293"/>
      <c r="H55" s="293"/>
      <c r="I55" s="293"/>
      <c r="J55" s="293"/>
      <c r="K55" s="293"/>
      <c r="L55" s="293"/>
      <c r="M55" s="293"/>
      <c r="N55" s="293"/>
      <c r="O55" s="293"/>
      <c r="P55" s="293"/>
      <c r="Q55" s="168" t="s">
        <v>8</v>
      </c>
      <c r="R55" s="294">
        <f>IF(R48&gt;500000,0,MIN(R54,12500))</f>
        <v>0</v>
      </c>
      <c r="S55" s="294"/>
      <c r="T55" s="294"/>
      <c r="U55" s="295"/>
      <c r="V55" s="93"/>
      <c r="W55" s="95"/>
      <c r="X55" s="95"/>
      <c r="Y55" s="95"/>
      <c r="Z55" s="93"/>
      <c r="AA55" s="93"/>
      <c r="AB55" s="93"/>
      <c r="AC55" s="93"/>
      <c r="AD55" s="93"/>
    </row>
    <row r="56" spans="1:30" ht="15">
      <c r="A56" s="93"/>
      <c r="B56" s="112">
        <v>12</v>
      </c>
      <c r="C56" s="113" t="s">
        <v>162</v>
      </c>
      <c r="D56" s="139"/>
      <c r="E56" s="139"/>
      <c r="F56" s="139"/>
      <c r="G56" s="139"/>
      <c r="H56" s="139"/>
      <c r="I56" s="139"/>
      <c r="J56" s="139"/>
      <c r="K56" s="139"/>
      <c r="L56" s="139"/>
      <c r="M56" s="139"/>
      <c r="N56" s="139"/>
      <c r="O56" s="139"/>
      <c r="P56" s="139"/>
      <c r="Q56" s="169"/>
      <c r="R56" s="294">
        <f>R54-R55</f>
        <v>81500</v>
      </c>
      <c r="S56" s="294"/>
      <c r="T56" s="294"/>
      <c r="U56" s="295"/>
      <c r="V56" s="93"/>
      <c r="W56" s="140"/>
      <c r="X56" s="95"/>
      <c r="Y56" s="93"/>
      <c r="Z56" s="93"/>
      <c r="AA56" s="93"/>
      <c r="AB56" s="93"/>
      <c r="AC56" s="93"/>
      <c r="AD56" s="93"/>
    </row>
    <row r="57" spans="1:30" ht="16.5" customHeight="1">
      <c r="A57" s="93"/>
      <c r="B57" s="112">
        <v>13</v>
      </c>
      <c r="C57" s="113" t="s">
        <v>161</v>
      </c>
      <c r="D57" s="118"/>
      <c r="E57" s="118"/>
      <c r="F57" s="118"/>
      <c r="G57" s="118"/>
      <c r="H57" s="118"/>
      <c r="I57" s="118"/>
      <c r="J57" s="118"/>
      <c r="K57" s="118"/>
      <c r="L57" s="118"/>
      <c r="M57" s="169"/>
      <c r="N57" s="262"/>
      <c r="O57" s="262"/>
      <c r="P57" s="262"/>
      <c r="Q57" s="169" t="s">
        <v>8</v>
      </c>
      <c r="R57" s="294">
        <f>ROUND(R56*4/100,0)</f>
        <v>3260</v>
      </c>
      <c r="S57" s="294"/>
      <c r="T57" s="294"/>
      <c r="U57" s="295"/>
      <c r="V57" s="93"/>
      <c r="W57" s="93"/>
      <c r="X57" s="95"/>
      <c r="Y57" s="93"/>
      <c r="Z57" s="93"/>
      <c r="AA57" s="93"/>
      <c r="AB57" s="93"/>
      <c r="AC57" s="93"/>
      <c r="AD57" s="93"/>
    </row>
    <row r="58" spans="1:30" ht="15">
      <c r="A58" s="93"/>
      <c r="B58" s="112">
        <v>14</v>
      </c>
      <c r="C58" s="113" t="s">
        <v>163</v>
      </c>
      <c r="D58" s="118"/>
      <c r="E58" s="118"/>
      <c r="F58" s="118"/>
      <c r="G58" s="118"/>
      <c r="H58" s="118"/>
      <c r="I58" s="118"/>
      <c r="J58" s="118"/>
      <c r="K58" s="118"/>
      <c r="L58" s="118"/>
      <c r="M58" s="169"/>
      <c r="N58" s="170"/>
      <c r="O58" s="170"/>
      <c r="P58" s="170"/>
      <c r="Q58" s="169" t="s">
        <v>8</v>
      </c>
      <c r="R58" s="294">
        <f>R56+R57</f>
        <v>84760</v>
      </c>
      <c r="S58" s="294"/>
      <c r="T58" s="294"/>
      <c r="U58" s="295"/>
      <c r="V58" s="93"/>
      <c r="W58" s="93"/>
      <c r="X58" s="95"/>
      <c r="Y58" s="93"/>
      <c r="Z58" s="93"/>
      <c r="AA58" s="93"/>
      <c r="AB58" s="93"/>
      <c r="AC58" s="93"/>
      <c r="AD58" s="93"/>
    </row>
    <row r="59" spans="1:30" ht="15">
      <c r="A59" s="93"/>
      <c r="B59" s="112">
        <v>15</v>
      </c>
      <c r="C59" s="113" t="s">
        <v>104</v>
      </c>
      <c r="D59" s="118"/>
      <c r="E59" s="118"/>
      <c r="F59" s="118"/>
      <c r="G59" s="118"/>
      <c r="H59" s="118"/>
      <c r="I59" s="118"/>
      <c r="J59" s="118"/>
      <c r="K59" s="118"/>
      <c r="L59" s="118"/>
      <c r="M59" s="169"/>
      <c r="N59" s="170"/>
      <c r="O59" s="170"/>
      <c r="P59" s="170"/>
      <c r="Q59" s="169" t="s">
        <v>8</v>
      </c>
      <c r="R59" s="326">
        <v>0</v>
      </c>
      <c r="S59" s="326"/>
      <c r="T59" s="326"/>
      <c r="U59" s="327"/>
      <c r="V59" s="93"/>
      <c r="W59" s="93"/>
      <c r="X59" s="95"/>
      <c r="Y59" s="93"/>
      <c r="Z59" s="93"/>
      <c r="AA59" s="93"/>
      <c r="AB59" s="93"/>
      <c r="AC59" s="93"/>
      <c r="AD59" s="93"/>
    </row>
    <row r="60" spans="1:30" ht="15">
      <c r="A60" s="93"/>
      <c r="B60" s="112">
        <v>16</v>
      </c>
      <c r="C60" s="113" t="s">
        <v>164</v>
      </c>
      <c r="D60" s="118"/>
      <c r="E60" s="118"/>
      <c r="F60" s="118"/>
      <c r="G60" s="118"/>
      <c r="H60" s="118"/>
      <c r="I60" s="118"/>
      <c r="J60" s="118"/>
      <c r="K60" s="118"/>
      <c r="L60" s="118"/>
      <c r="M60" s="169"/>
      <c r="N60" s="170"/>
      <c r="O60" s="170"/>
      <c r="P60" s="170"/>
      <c r="Q60" s="169" t="s">
        <v>8</v>
      </c>
      <c r="R60" s="294">
        <f>R58-R59</f>
        <v>84760</v>
      </c>
      <c r="S60" s="294"/>
      <c r="T60" s="294"/>
      <c r="U60" s="295"/>
      <c r="V60" s="93"/>
      <c r="W60" s="93"/>
      <c r="X60" s="141">
        <f>R60</f>
        <v>84760</v>
      </c>
      <c r="Y60" s="93"/>
      <c r="Z60" s="93"/>
      <c r="AA60" s="93"/>
      <c r="AB60" s="93"/>
      <c r="AC60" s="93"/>
      <c r="AD60" s="93"/>
    </row>
    <row r="61" spans="1:30" ht="15">
      <c r="A61" s="93"/>
      <c r="B61" s="112">
        <v>17</v>
      </c>
      <c r="C61" s="113" t="s">
        <v>105</v>
      </c>
      <c r="D61" s="118"/>
      <c r="E61" s="118"/>
      <c r="F61" s="118"/>
      <c r="G61" s="118"/>
      <c r="H61" s="118"/>
      <c r="I61" s="118"/>
      <c r="J61" s="118"/>
      <c r="K61" s="118"/>
      <c r="L61" s="118"/>
      <c r="M61" s="169"/>
      <c r="N61" s="170"/>
      <c r="O61" s="170"/>
      <c r="P61" s="170"/>
      <c r="Q61" s="169" t="s">
        <v>8</v>
      </c>
      <c r="R61" s="294">
        <f>'Salary Data'!N26</f>
        <v>0</v>
      </c>
      <c r="S61" s="294"/>
      <c r="T61" s="294"/>
      <c r="U61" s="295"/>
      <c r="V61" s="93"/>
      <c r="W61" s="93"/>
      <c r="X61" s="95"/>
      <c r="Y61" s="93"/>
      <c r="Z61" s="93"/>
      <c r="AA61" s="93"/>
      <c r="AB61" s="93"/>
      <c r="AC61" s="93"/>
      <c r="AD61" s="93"/>
    </row>
    <row r="62" spans="1:30" ht="15">
      <c r="A62" s="93"/>
      <c r="B62" s="112">
        <v>18</v>
      </c>
      <c r="C62" s="113" t="s">
        <v>197</v>
      </c>
      <c r="D62" s="118"/>
      <c r="E62" s="118"/>
      <c r="F62" s="118"/>
      <c r="G62" s="118"/>
      <c r="H62" s="118"/>
      <c r="I62" s="118"/>
      <c r="J62" s="118"/>
      <c r="K62" s="118"/>
      <c r="L62" s="118"/>
      <c r="M62" s="169"/>
      <c r="N62" s="170"/>
      <c r="O62" s="170"/>
      <c r="P62" s="170"/>
      <c r="Q62" s="169" t="s">
        <v>8</v>
      </c>
      <c r="R62" s="296">
        <f>R60-R61</f>
        <v>84760</v>
      </c>
      <c r="S62" s="296"/>
      <c r="T62" s="296"/>
      <c r="U62" s="297"/>
      <c r="V62" s="93"/>
      <c r="W62" s="93"/>
      <c r="X62" s="95"/>
      <c r="Y62" s="93"/>
      <c r="Z62" s="93"/>
      <c r="AA62" s="93"/>
      <c r="AB62" s="93"/>
      <c r="AC62" s="93"/>
      <c r="AD62" s="93"/>
    </row>
    <row r="63" spans="1:30" ht="6.75" customHeight="1">
      <c r="A63" s="93"/>
      <c r="B63" s="142"/>
      <c r="C63" s="170"/>
      <c r="D63" s="118"/>
      <c r="E63" s="118"/>
      <c r="F63" s="118"/>
      <c r="G63" s="118"/>
      <c r="H63" s="118"/>
      <c r="I63" s="118"/>
      <c r="J63" s="118"/>
      <c r="K63" s="118"/>
      <c r="L63" s="118"/>
      <c r="M63" s="118"/>
      <c r="N63" s="170"/>
      <c r="O63" s="170"/>
      <c r="P63" s="170"/>
      <c r="Q63" s="170"/>
      <c r="R63" s="170"/>
      <c r="S63" s="170"/>
      <c r="T63" s="170"/>
      <c r="U63" s="54"/>
      <c r="V63" s="93"/>
      <c r="W63" s="93"/>
      <c r="X63" s="95"/>
      <c r="Y63" s="93"/>
      <c r="Z63" s="93"/>
      <c r="AA63" s="93"/>
      <c r="AB63" s="93"/>
      <c r="AC63" s="93"/>
      <c r="AD63" s="93"/>
    </row>
    <row r="64" spans="1:30">
      <c r="B64" s="298" t="s">
        <v>166</v>
      </c>
      <c r="C64" s="299"/>
      <c r="D64" s="299"/>
      <c r="E64" s="299"/>
      <c r="F64" s="299"/>
      <c r="G64" s="299"/>
      <c r="H64" s="299"/>
      <c r="I64" s="299"/>
      <c r="J64" s="299"/>
      <c r="K64" s="299"/>
      <c r="L64" s="299"/>
      <c r="M64" s="299"/>
      <c r="N64" s="299"/>
      <c r="O64" s="299"/>
      <c r="P64" s="299"/>
      <c r="Q64" s="299"/>
      <c r="R64" s="299"/>
      <c r="S64" s="299"/>
      <c r="T64" s="299"/>
      <c r="U64" s="300"/>
      <c r="V64" s="93"/>
      <c r="W64" s="93"/>
      <c r="X64" s="95"/>
      <c r="Y64" s="93"/>
      <c r="Z64" s="93"/>
      <c r="AA64" s="93"/>
      <c r="AB64" s="93"/>
      <c r="AC64" s="93"/>
      <c r="AD64" s="93"/>
    </row>
    <row r="65" spans="2:30">
      <c r="B65" s="143" t="s">
        <v>130</v>
      </c>
      <c r="C65" s="144"/>
      <c r="D65" s="328" t="s">
        <v>170</v>
      </c>
      <c r="E65" s="328"/>
      <c r="F65" s="328"/>
      <c r="G65" s="145" t="s">
        <v>131</v>
      </c>
      <c r="H65" s="144"/>
      <c r="I65" s="291">
        <f ca="1">TODAY()</f>
        <v>44615</v>
      </c>
      <c r="J65" s="291"/>
      <c r="K65" s="291"/>
      <c r="L65" s="144"/>
      <c r="M65" s="144"/>
      <c r="N65" s="146" t="s">
        <v>43</v>
      </c>
      <c r="O65" s="144"/>
      <c r="P65" s="144"/>
      <c r="Q65" s="144"/>
      <c r="R65" s="144"/>
      <c r="S65" s="144"/>
      <c r="T65" s="144"/>
      <c r="U65" s="147"/>
      <c r="V65" s="93"/>
      <c r="W65" s="93"/>
      <c r="X65" s="95"/>
      <c r="Y65" s="93"/>
      <c r="Z65" s="93"/>
      <c r="AA65" s="93"/>
      <c r="AB65" s="93"/>
      <c r="AC65" s="93"/>
      <c r="AD65" s="93"/>
    </row>
    <row r="66" spans="2:30" ht="15" thickBot="1">
      <c r="B66" s="329"/>
      <c r="C66" s="330"/>
      <c r="D66" s="330"/>
      <c r="E66" s="330"/>
      <c r="F66" s="330"/>
      <c r="G66" s="330"/>
      <c r="H66" s="149"/>
      <c r="I66" s="149"/>
      <c r="J66" s="149"/>
      <c r="K66" s="149"/>
      <c r="L66" s="149"/>
      <c r="M66" s="149"/>
      <c r="N66" s="149"/>
      <c r="O66" s="149"/>
      <c r="P66" s="150" t="s">
        <v>45</v>
      </c>
      <c r="Q66" s="150"/>
      <c r="R66" s="150"/>
      <c r="S66" s="150"/>
      <c r="T66" s="149"/>
      <c r="U66" s="151"/>
      <c r="V66" s="93"/>
      <c r="W66" s="93"/>
      <c r="X66" s="95"/>
      <c r="Y66" s="93"/>
      <c r="Z66" s="93"/>
      <c r="AA66" s="93"/>
      <c r="AB66" s="93"/>
      <c r="AC66" s="93"/>
      <c r="AD66" s="93"/>
    </row>
    <row r="67" spans="2:30" ht="15" thickTop="1">
      <c r="B67" s="331"/>
      <c r="D67" s="333"/>
      <c r="E67" s="333"/>
      <c r="F67" s="333"/>
      <c r="G67" s="333"/>
      <c r="H67" s="333"/>
      <c r="I67" s="333"/>
      <c r="J67" s="333"/>
      <c r="K67" s="333"/>
      <c r="L67" s="333"/>
      <c r="M67" s="333"/>
      <c r="V67" s="93"/>
      <c r="W67" s="93"/>
      <c r="X67" s="95"/>
      <c r="Y67" s="93"/>
      <c r="Z67" s="93"/>
      <c r="AA67" s="93"/>
      <c r="AB67" s="93"/>
      <c r="AC67" s="93"/>
      <c r="AD67" s="93"/>
    </row>
    <row r="68" spans="2:30">
      <c r="B68" s="331"/>
      <c r="D68" s="333"/>
      <c r="E68" s="333"/>
      <c r="F68" s="333"/>
      <c r="G68" s="333"/>
      <c r="H68" s="333"/>
      <c r="I68" s="333"/>
      <c r="J68" s="333"/>
      <c r="K68" s="333"/>
      <c r="L68" s="333"/>
      <c r="M68" s="333"/>
      <c r="V68" s="93"/>
      <c r="W68" s="93"/>
      <c r="X68" s="95"/>
      <c r="Y68" s="93"/>
      <c r="Z68" s="93"/>
      <c r="AA68" s="93"/>
      <c r="AB68" s="93"/>
      <c r="AC68" s="93"/>
      <c r="AD68" s="93"/>
    </row>
    <row r="69" spans="2:30">
      <c r="B69" s="331"/>
      <c r="D69" s="333"/>
      <c r="E69" s="333"/>
      <c r="F69" s="333"/>
      <c r="G69" s="333"/>
      <c r="H69" s="333"/>
      <c r="I69" s="333"/>
      <c r="J69" s="333"/>
      <c r="K69" s="333"/>
      <c r="L69" s="333"/>
      <c r="M69" s="333"/>
      <c r="V69" s="93"/>
      <c r="W69" s="93"/>
      <c r="X69" s="95"/>
      <c r="Y69" s="93"/>
      <c r="Z69" s="93"/>
      <c r="AA69" s="93"/>
      <c r="AB69" s="93"/>
      <c r="AC69" s="93"/>
      <c r="AD69" s="93"/>
    </row>
    <row r="70" spans="2:30">
      <c r="B70" s="331"/>
      <c r="D70" s="333"/>
      <c r="E70" s="333"/>
      <c r="F70" s="333"/>
      <c r="G70" s="333"/>
      <c r="H70" s="333"/>
      <c r="I70" s="333"/>
      <c r="J70" s="333"/>
      <c r="K70" s="333"/>
      <c r="L70" s="333"/>
      <c r="M70" s="333"/>
      <c r="V70" s="93"/>
      <c r="W70" s="93"/>
      <c r="X70" s="95"/>
      <c r="Y70" s="93"/>
      <c r="Z70" s="93"/>
      <c r="AA70" s="93"/>
      <c r="AB70" s="93"/>
      <c r="AC70" s="93"/>
      <c r="AD70" s="93"/>
    </row>
    <row r="71" spans="2:30">
      <c r="B71" s="331"/>
      <c r="D71" s="333"/>
      <c r="E71" s="333"/>
      <c r="F71" s="333"/>
      <c r="G71" s="333"/>
      <c r="H71" s="333"/>
      <c r="I71" s="333"/>
      <c r="J71" s="333"/>
      <c r="K71" s="333"/>
      <c r="L71" s="333"/>
      <c r="M71" s="333"/>
      <c r="V71" s="93"/>
      <c r="W71" s="93"/>
      <c r="X71" s="95"/>
      <c r="Y71" s="93"/>
      <c r="Z71" s="93"/>
      <c r="AA71" s="93"/>
      <c r="AB71" s="93"/>
      <c r="AC71" s="93"/>
      <c r="AD71" s="93"/>
    </row>
    <row r="72" spans="2:30">
      <c r="B72" s="331"/>
      <c r="D72" s="333"/>
      <c r="E72" s="333"/>
      <c r="F72" s="333"/>
      <c r="G72" s="333"/>
      <c r="H72" s="333"/>
      <c r="I72" s="333"/>
      <c r="J72" s="333"/>
      <c r="K72" s="333"/>
      <c r="L72" s="333"/>
      <c r="M72" s="333"/>
      <c r="V72" s="93"/>
      <c r="W72" s="93"/>
      <c r="X72" s="95"/>
      <c r="Y72" s="93"/>
      <c r="Z72" s="93"/>
      <c r="AA72" s="93"/>
      <c r="AB72" s="93"/>
      <c r="AC72" s="93"/>
      <c r="AD72" s="93"/>
    </row>
    <row r="73" spans="2:30">
      <c r="B73" s="331"/>
      <c r="D73" s="333"/>
      <c r="E73" s="333"/>
      <c r="F73" s="333"/>
      <c r="G73" s="333"/>
      <c r="H73" s="333"/>
      <c r="I73" s="333"/>
      <c r="J73" s="333"/>
      <c r="K73" s="333"/>
      <c r="L73" s="333"/>
      <c r="M73" s="333"/>
      <c r="V73" s="93"/>
      <c r="W73" s="93"/>
      <c r="X73" s="95"/>
      <c r="Y73" s="93"/>
      <c r="Z73" s="93"/>
      <c r="AA73" s="93"/>
      <c r="AB73" s="93"/>
      <c r="AC73" s="93"/>
      <c r="AD73" s="93"/>
    </row>
    <row r="74" spans="2:30">
      <c r="B74" s="331"/>
      <c r="D74" s="333"/>
      <c r="E74" s="333"/>
      <c r="F74" s="333"/>
      <c r="G74" s="333"/>
      <c r="H74" s="333"/>
      <c r="I74" s="333"/>
      <c r="J74" s="333"/>
      <c r="K74" s="333"/>
      <c r="L74" s="333"/>
      <c r="M74" s="333"/>
      <c r="V74" s="93"/>
      <c r="W74" s="93"/>
      <c r="X74" s="95"/>
      <c r="Y74" s="93"/>
      <c r="Z74" s="93"/>
      <c r="AA74" s="93"/>
      <c r="AB74" s="93"/>
      <c r="AC74" s="93"/>
      <c r="AD74" s="93"/>
    </row>
    <row r="75" spans="2:30">
      <c r="B75" s="331"/>
      <c r="D75" s="333"/>
      <c r="E75" s="333"/>
      <c r="F75" s="333"/>
      <c r="G75" s="333"/>
      <c r="H75" s="333"/>
      <c r="I75" s="333"/>
      <c r="J75" s="333"/>
      <c r="K75" s="333"/>
      <c r="L75" s="333"/>
      <c r="M75" s="333"/>
      <c r="V75" s="93"/>
      <c r="W75" s="93"/>
      <c r="X75" s="95"/>
      <c r="Y75" s="93"/>
      <c r="Z75" s="93"/>
      <c r="AA75" s="93"/>
      <c r="AB75" s="93"/>
      <c r="AC75" s="93"/>
      <c r="AD75" s="93"/>
    </row>
    <row r="76" spans="2:30">
      <c r="B76" s="331"/>
      <c r="D76" s="333"/>
      <c r="E76" s="333"/>
      <c r="F76" s="333"/>
      <c r="G76" s="333"/>
      <c r="H76" s="333"/>
      <c r="I76" s="333"/>
      <c r="J76" s="333"/>
      <c r="K76" s="333"/>
      <c r="L76" s="333"/>
      <c r="M76" s="333"/>
      <c r="V76" s="93"/>
      <c r="W76" s="93"/>
      <c r="X76" s="95"/>
      <c r="Y76" s="93"/>
      <c r="Z76" s="93"/>
      <c r="AA76" s="93"/>
      <c r="AB76" s="93"/>
      <c r="AC76" s="93"/>
      <c r="AD76" s="93"/>
    </row>
    <row r="77" spans="2:30">
      <c r="B77" s="331"/>
      <c r="D77" s="333"/>
      <c r="E77" s="333"/>
      <c r="F77" s="333"/>
      <c r="G77" s="333"/>
      <c r="H77" s="333"/>
      <c r="I77" s="333"/>
      <c r="J77" s="333"/>
      <c r="K77" s="333"/>
      <c r="L77" s="333"/>
      <c r="M77" s="333"/>
      <c r="V77" s="93"/>
      <c r="W77" s="93"/>
      <c r="X77" s="95"/>
      <c r="Y77" s="93"/>
      <c r="Z77" s="93"/>
      <c r="AA77" s="93"/>
      <c r="AB77" s="93"/>
      <c r="AC77" s="93"/>
      <c r="AD77" s="93"/>
    </row>
    <row r="78" spans="2:30">
      <c r="B78" s="331"/>
      <c r="D78" s="333"/>
      <c r="E78" s="333"/>
      <c r="F78" s="333"/>
      <c r="G78" s="333"/>
      <c r="H78" s="333"/>
      <c r="I78" s="333"/>
      <c r="J78" s="333"/>
      <c r="K78" s="333"/>
      <c r="L78" s="333"/>
      <c r="M78" s="333"/>
      <c r="V78" s="93"/>
      <c r="W78" s="93"/>
      <c r="X78" s="95"/>
      <c r="Y78" s="93"/>
      <c r="Z78" s="93"/>
      <c r="AA78" s="93"/>
      <c r="AB78" s="93"/>
      <c r="AC78" s="93"/>
      <c r="AD78" s="93"/>
    </row>
    <row r="79" spans="2:30">
      <c r="B79" s="331"/>
      <c r="D79" s="333"/>
      <c r="E79" s="333"/>
      <c r="F79" s="333"/>
      <c r="G79" s="333"/>
      <c r="H79" s="333"/>
      <c r="I79" s="333"/>
      <c r="J79" s="333"/>
      <c r="K79" s="333"/>
      <c r="L79" s="333"/>
      <c r="M79" s="333"/>
      <c r="V79" s="93"/>
      <c r="W79" s="93"/>
      <c r="X79" s="95"/>
      <c r="Y79" s="93"/>
      <c r="Z79" s="93"/>
      <c r="AA79" s="93"/>
      <c r="AB79" s="93"/>
      <c r="AC79" s="93"/>
      <c r="AD79" s="93"/>
    </row>
    <row r="80" spans="2:30">
      <c r="B80" s="331"/>
      <c r="D80" s="333"/>
      <c r="E80" s="333"/>
      <c r="F80" s="333"/>
      <c r="G80" s="333"/>
      <c r="H80" s="333"/>
      <c r="I80" s="333"/>
      <c r="J80" s="333"/>
      <c r="K80" s="333"/>
      <c r="L80" s="333"/>
      <c r="M80" s="333"/>
      <c r="V80" s="93"/>
      <c r="W80" s="93"/>
      <c r="X80" s="95"/>
      <c r="Y80" s="93"/>
      <c r="Z80" s="93"/>
      <c r="AA80" s="93"/>
      <c r="AB80" s="93"/>
      <c r="AC80" s="93"/>
      <c r="AD80" s="93"/>
    </row>
    <row r="81" spans="2:30">
      <c r="B81" s="331"/>
      <c r="D81" s="333"/>
      <c r="E81" s="333"/>
      <c r="F81" s="333"/>
      <c r="G81" s="333"/>
      <c r="H81" s="333"/>
      <c r="I81" s="333"/>
      <c r="J81" s="333"/>
      <c r="K81" s="333"/>
      <c r="L81" s="333"/>
      <c r="M81" s="333"/>
      <c r="V81" s="93"/>
      <c r="W81" s="93"/>
      <c r="X81" s="95"/>
      <c r="Y81" s="93"/>
      <c r="Z81" s="93"/>
      <c r="AA81" s="93"/>
      <c r="AB81" s="93"/>
      <c r="AC81" s="93"/>
      <c r="AD81" s="93"/>
    </row>
    <row r="82" spans="2:30">
      <c r="B82" s="331"/>
      <c r="D82" s="333"/>
      <c r="E82" s="333"/>
      <c r="F82" s="333"/>
      <c r="G82" s="333"/>
      <c r="H82" s="333"/>
      <c r="I82" s="333"/>
      <c r="J82" s="333"/>
      <c r="K82" s="333"/>
      <c r="L82" s="333"/>
      <c r="M82" s="333"/>
      <c r="V82" s="93"/>
      <c r="W82" s="93"/>
      <c r="X82" s="95"/>
      <c r="Y82" s="93"/>
      <c r="Z82" s="93"/>
      <c r="AA82" s="93"/>
      <c r="AB82" s="93"/>
      <c r="AC82" s="93"/>
      <c r="AD82" s="93"/>
    </row>
    <row r="83" spans="2:30">
      <c r="B83" s="331"/>
      <c r="D83" s="333"/>
      <c r="E83" s="333"/>
      <c r="F83" s="333"/>
      <c r="G83" s="333"/>
      <c r="H83" s="333"/>
      <c r="I83" s="333"/>
      <c r="J83" s="333"/>
      <c r="K83" s="333"/>
      <c r="L83" s="333"/>
      <c r="M83" s="333"/>
      <c r="V83" s="93"/>
      <c r="W83" s="93"/>
      <c r="X83" s="95"/>
      <c r="Y83" s="93"/>
      <c r="Z83" s="93"/>
      <c r="AA83" s="93"/>
      <c r="AB83" s="93"/>
      <c r="AC83" s="93"/>
      <c r="AD83" s="93"/>
    </row>
    <row r="84" spans="2:30">
      <c r="B84" s="331"/>
      <c r="D84" s="333"/>
      <c r="E84" s="333"/>
      <c r="F84" s="333"/>
      <c r="G84" s="333"/>
      <c r="H84" s="333"/>
      <c r="I84" s="333"/>
      <c r="J84" s="333"/>
      <c r="K84" s="333"/>
      <c r="L84" s="333"/>
      <c r="M84" s="333"/>
      <c r="V84" s="93"/>
      <c r="W84" s="93"/>
      <c r="X84" s="95"/>
      <c r="Y84" s="93"/>
      <c r="Z84" s="93"/>
      <c r="AA84" s="93"/>
      <c r="AB84" s="93"/>
      <c r="AC84" s="93"/>
      <c r="AD84" s="93"/>
    </row>
    <row r="85" spans="2:30">
      <c r="B85" s="331"/>
      <c r="D85" s="333"/>
      <c r="E85" s="333"/>
      <c r="F85" s="333"/>
      <c r="G85" s="333"/>
      <c r="H85" s="333"/>
      <c r="I85" s="333"/>
      <c r="J85" s="333"/>
      <c r="K85" s="333"/>
      <c r="L85" s="333"/>
      <c r="M85" s="333"/>
      <c r="V85" s="93"/>
      <c r="W85" s="93"/>
      <c r="X85" s="95"/>
      <c r="Y85" s="93"/>
      <c r="Z85" s="93"/>
      <c r="AA85" s="93"/>
      <c r="AB85" s="93"/>
      <c r="AC85" s="93"/>
      <c r="AD85" s="93"/>
    </row>
    <row r="86" spans="2:30">
      <c r="B86" s="331"/>
      <c r="D86" s="333"/>
      <c r="E86" s="333"/>
      <c r="F86" s="333"/>
      <c r="G86" s="333"/>
      <c r="H86" s="333"/>
      <c r="I86" s="333"/>
      <c r="J86" s="333"/>
      <c r="K86" s="333"/>
      <c r="L86" s="333"/>
      <c r="M86" s="333"/>
      <c r="V86" s="93"/>
      <c r="W86" s="93"/>
      <c r="X86" s="95"/>
      <c r="Y86" s="93"/>
      <c r="Z86" s="93"/>
      <c r="AA86" s="93"/>
      <c r="AB86" s="93"/>
      <c r="AC86" s="93"/>
      <c r="AD86" s="93"/>
    </row>
    <row r="87" spans="2:30">
      <c r="B87" s="331"/>
      <c r="D87" s="333"/>
      <c r="E87" s="333"/>
      <c r="F87" s="333"/>
      <c r="G87" s="333"/>
      <c r="H87" s="333"/>
      <c r="I87" s="333"/>
      <c r="J87" s="333"/>
      <c r="K87" s="333"/>
      <c r="L87" s="333"/>
      <c r="M87" s="333"/>
      <c r="V87" s="93"/>
      <c r="W87" s="93"/>
      <c r="X87" s="95"/>
      <c r="Y87" s="93"/>
      <c r="Z87" s="93"/>
      <c r="AA87" s="93"/>
      <c r="AB87" s="93"/>
      <c r="AC87" s="93"/>
      <c r="AD87" s="93"/>
    </row>
    <row r="88" spans="2:30">
      <c r="B88" s="331"/>
      <c r="D88" s="333"/>
      <c r="E88" s="333"/>
      <c r="F88" s="333"/>
      <c r="G88" s="333"/>
      <c r="H88" s="333"/>
      <c r="I88" s="333"/>
      <c r="J88" s="333"/>
      <c r="K88" s="333"/>
      <c r="L88" s="333"/>
      <c r="M88" s="333"/>
      <c r="V88" s="93"/>
      <c r="W88" s="93"/>
      <c r="X88" s="95"/>
      <c r="Y88" s="93"/>
      <c r="Z88" s="93"/>
      <c r="AA88" s="93"/>
      <c r="AB88" s="93"/>
      <c r="AC88" s="93"/>
      <c r="AD88" s="93"/>
    </row>
    <row r="89" spans="2:30">
      <c r="B89" s="331"/>
      <c r="D89" s="333"/>
      <c r="E89" s="333"/>
      <c r="F89" s="333"/>
      <c r="G89" s="333"/>
      <c r="H89" s="333"/>
      <c r="I89" s="333"/>
      <c r="J89" s="333"/>
      <c r="K89" s="333"/>
      <c r="L89" s="333"/>
      <c r="M89" s="333"/>
      <c r="V89" s="93"/>
      <c r="W89" s="93"/>
      <c r="X89" s="95"/>
      <c r="Y89" s="93"/>
      <c r="Z89" s="93"/>
      <c r="AA89" s="93"/>
      <c r="AB89" s="93"/>
      <c r="AC89" s="93"/>
      <c r="AD89" s="93"/>
    </row>
    <row r="90" spans="2:30">
      <c r="B90" s="331"/>
      <c r="D90" s="333"/>
      <c r="E90" s="333"/>
      <c r="F90" s="333"/>
      <c r="G90" s="333"/>
      <c r="H90" s="333"/>
      <c r="I90" s="333"/>
      <c r="J90" s="333"/>
      <c r="K90" s="333"/>
      <c r="L90" s="333"/>
      <c r="M90" s="333"/>
      <c r="V90" s="93"/>
      <c r="W90" s="93"/>
      <c r="X90" s="95"/>
      <c r="Y90" s="93"/>
      <c r="Z90" s="93"/>
      <c r="AA90" s="93"/>
      <c r="AB90" s="93"/>
      <c r="AC90" s="93"/>
      <c r="AD90" s="93"/>
    </row>
    <row r="91" spans="2:30">
      <c r="B91" s="331"/>
      <c r="D91" s="333"/>
      <c r="E91" s="333"/>
      <c r="F91" s="333"/>
      <c r="G91" s="333"/>
      <c r="H91" s="333"/>
      <c r="I91" s="333"/>
      <c r="J91" s="333"/>
      <c r="K91" s="333"/>
      <c r="L91" s="333"/>
      <c r="M91" s="333"/>
      <c r="V91" s="93"/>
      <c r="W91" s="93"/>
      <c r="X91" s="95"/>
      <c r="Y91" s="93"/>
      <c r="Z91" s="93"/>
      <c r="AA91" s="93"/>
      <c r="AB91" s="93"/>
      <c r="AC91" s="93"/>
      <c r="AD91" s="93"/>
    </row>
    <row r="92" spans="2:30">
      <c r="B92" s="331"/>
      <c r="D92" s="333"/>
      <c r="E92" s="333"/>
      <c r="F92" s="333"/>
      <c r="G92" s="333"/>
      <c r="H92" s="333"/>
      <c r="I92" s="333"/>
      <c r="J92" s="333"/>
      <c r="K92" s="333"/>
      <c r="L92" s="333"/>
      <c r="M92" s="333"/>
      <c r="V92" s="93"/>
      <c r="W92" s="93"/>
      <c r="X92" s="95"/>
      <c r="Y92" s="93"/>
      <c r="Z92" s="93"/>
      <c r="AA92" s="93"/>
      <c r="AB92" s="93"/>
      <c r="AC92" s="93"/>
      <c r="AD92" s="93"/>
    </row>
    <row r="93" spans="2:30">
      <c r="B93" s="331"/>
      <c r="D93" s="333"/>
      <c r="E93" s="333"/>
      <c r="F93" s="333"/>
      <c r="G93" s="333"/>
      <c r="H93" s="333"/>
      <c r="I93" s="333"/>
      <c r="J93" s="333"/>
      <c r="K93" s="333"/>
      <c r="L93" s="333"/>
      <c r="M93" s="333"/>
      <c r="V93" s="93"/>
      <c r="W93" s="93"/>
      <c r="X93" s="95"/>
      <c r="Y93" s="93"/>
      <c r="Z93" s="93"/>
      <c r="AA93" s="93"/>
      <c r="AB93" s="93"/>
      <c r="AC93" s="93"/>
      <c r="AD93" s="93"/>
    </row>
    <row r="94" spans="2:30">
      <c r="B94" s="331"/>
      <c r="D94" s="333"/>
      <c r="E94" s="333"/>
      <c r="F94" s="333"/>
      <c r="G94" s="333"/>
      <c r="H94" s="333"/>
      <c r="I94" s="333"/>
      <c r="J94" s="333"/>
      <c r="K94" s="333"/>
      <c r="L94" s="333"/>
      <c r="M94" s="333"/>
      <c r="V94" s="93"/>
      <c r="W94" s="93"/>
      <c r="X94" s="95"/>
      <c r="Y94" s="93"/>
      <c r="Z94" s="93"/>
      <c r="AA94" s="93"/>
      <c r="AB94" s="93"/>
      <c r="AC94" s="93"/>
      <c r="AD94" s="93"/>
    </row>
    <row r="95" spans="2:30">
      <c r="B95" s="331"/>
      <c r="D95" s="333"/>
      <c r="E95" s="333"/>
      <c r="F95" s="333"/>
      <c r="G95" s="333"/>
      <c r="H95" s="333"/>
      <c r="I95" s="333"/>
      <c r="J95" s="333"/>
      <c r="K95" s="333"/>
      <c r="L95" s="333"/>
      <c r="M95" s="333"/>
      <c r="V95" s="93"/>
      <c r="W95" s="93"/>
      <c r="X95" s="95"/>
      <c r="Y95" s="93"/>
      <c r="Z95" s="93"/>
      <c r="AA95" s="93"/>
      <c r="AB95" s="93"/>
      <c r="AC95" s="93"/>
      <c r="AD95" s="93"/>
    </row>
    <row r="96" spans="2:30">
      <c r="B96" s="331"/>
      <c r="D96" s="333"/>
      <c r="E96" s="333"/>
      <c r="F96" s="333"/>
      <c r="G96" s="333"/>
      <c r="H96" s="333"/>
      <c r="I96" s="333"/>
      <c r="J96" s="333"/>
      <c r="K96" s="333"/>
      <c r="L96" s="333"/>
      <c r="M96" s="333"/>
      <c r="V96" s="93"/>
      <c r="W96" s="93"/>
      <c r="X96" s="95"/>
      <c r="Y96" s="93"/>
      <c r="Z96" s="93"/>
      <c r="AA96" s="93"/>
      <c r="AB96" s="93"/>
      <c r="AC96" s="93"/>
      <c r="AD96" s="93"/>
    </row>
    <row r="97" spans="2:30">
      <c r="B97" s="334"/>
      <c r="D97" s="333"/>
      <c r="E97" s="333"/>
      <c r="F97" s="333"/>
      <c r="G97" s="333"/>
      <c r="H97" s="333"/>
      <c r="I97" s="333"/>
      <c r="J97" s="333"/>
      <c r="K97" s="333"/>
      <c r="L97" s="333"/>
      <c r="M97" s="333"/>
      <c r="V97" s="93"/>
      <c r="W97" s="93"/>
      <c r="X97" s="95"/>
      <c r="Y97" s="93"/>
      <c r="Z97" s="93"/>
      <c r="AA97" s="93"/>
      <c r="AB97" s="93"/>
      <c r="AC97" s="93"/>
      <c r="AD97" s="93"/>
    </row>
    <row r="98" spans="2:30">
      <c r="B98" s="334"/>
      <c r="D98" s="333"/>
      <c r="E98" s="333"/>
      <c r="F98" s="333"/>
      <c r="G98" s="333"/>
      <c r="H98" s="333"/>
      <c r="I98" s="333"/>
      <c r="J98" s="333"/>
      <c r="K98" s="333"/>
      <c r="L98" s="333"/>
      <c r="M98" s="333"/>
      <c r="V98" s="93"/>
      <c r="W98" s="93"/>
      <c r="X98" s="95"/>
      <c r="Y98" s="93"/>
      <c r="Z98" s="93"/>
      <c r="AA98" s="93"/>
      <c r="AB98" s="93"/>
      <c r="AC98" s="93"/>
      <c r="AD98" s="93"/>
    </row>
    <row r="99" spans="2:30">
      <c r="B99" s="334"/>
      <c r="D99" s="333"/>
      <c r="E99" s="333"/>
      <c r="F99" s="333"/>
      <c r="G99" s="333"/>
      <c r="H99" s="333"/>
      <c r="I99" s="333"/>
      <c r="J99" s="333"/>
      <c r="K99" s="333"/>
      <c r="L99" s="333"/>
      <c r="M99" s="333"/>
      <c r="V99" s="93"/>
      <c r="W99" s="93"/>
      <c r="X99" s="95"/>
      <c r="Y99" s="93"/>
      <c r="Z99" s="93"/>
      <c r="AA99" s="93"/>
      <c r="AB99" s="93"/>
      <c r="AC99" s="93"/>
      <c r="AD99" s="93"/>
    </row>
    <row r="100" spans="2:30">
      <c r="B100" s="334"/>
      <c r="D100" s="333"/>
      <c r="E100" s="333"/>
      <c r="F100" s="333"/>
      <c r="G100" s="333"/>
      <c r="H100" s="333"/>
      <c r="I100" s="333"/>
      <c r="J100" s="333"/>
      <c r="K100" s="333"/>
      <c r="L100" s="333"/>
      <c r="M100" s="333"/>
      <c r="V100" s="93"/>
      <c r="W100" s="93"/>
      <c r="X100" s="95"/>
      <c r="Y100" s="93"/>
      <c r="Z100" s="93"/>
      <c r="AA100" s="93"/>
      <c r="AB100" s="93"/>
      <c r="AC100" s="93"/>
      <c r="AD100" s="93"/>
    </row>
    <row r="101" spans="2:30">
      <c r="B101" s="334"/>
      <c r="D101" s="333"/>
      <c r="E101" s="333"/>
      <c r="F101" s="333"/>
      <c r="G101" s="333"/>
      <c r="H101" s="333"/>
      <c r="I101" s="333"/>
      <c r="J101" s="333"/>
      <c r="K101" s="333"/>
      <c r="L101" s="333"/>
      <c r="M101" s="333"/>
      <c r="V101" s="93"/>
      <c r="W101" s="93"/>
      <c r="X101" s="95"/>
      <c r="Y101" s="93"/>
      <c r="Z101" s="93"/>
      <c r="AA101" s="93"/>
      <c r="AB101" s="93"/>
      <c r="AC101" s="93"/>
      <c r="AD101" s="93"/>
    </row>
    <row r="102" spans="2:30">
      <c r="B102" s="334"/>
      <c r="D102" s="333"/>
      <c r="E102" s="333"/>
      <c r="F102" s="333"/>
      <c r="G102" s="333"/>
      <c r="H102" s="333"/>
      <c r="I102" s="333"/>
      <c r="J102" s="333"/>
      <c r="K102" s="333"/>
      <c r="L102" s="333"/>
      <c r="M102" s="333"/>
      <c r="V102" s="93"/>
      <c r="W102" s="93"/>
      <c r="X102" s="95"/>
      <c r="Y102" s="93"/>
      <c r="Z102" s="93"/>
      <c r="AA102" s="93"/>
      <c r="AB102" s="93"/>
      <c r="AC102" s="93"/>
      <c r="AD102" s="93"/>
    </row>
    <row r="103" spans="2:30">
      <c r="B103" s="334"/>
      <c r="D103" s="333"/>
      <c r="E103" s="333"/>
      <c r="F103" s="333"/>
      <c r="G103" s="333"/>
      <c r="H103" s="333"/>
      <c r="I103" s="333"/>
      <c r="J103" s="333"/>
      <c r="K103" s="333"/>
      <c r="L103" s="333"/>
      <c r="M103" s="333"/>
      <c r="V103" s="93"/>
      <c r="W103" s="93"/>
      <c r="X103" s="95"/>
      <c r="Y103" s="93"/>
      <c r="Z103" s="93"/>
      <c r="AA103" s="93"/>
      <c r="AB103" s="93"/>
      <c r="AC103" s="93"/>
      <c r="AD103" s="93"/>
    </row>
    <row r="104" spans="2:30">
      <c r="B104" s="334"/>
      <c r="D104" s="333"/>
      <c r="E104" s="333"/>
      <c r="F104" s="333"/>
      <c r="G104" s="333"/>
      <c r="H104" s="333"/>
      <c r="I104" s="333"/>
      <c r="J104" s="333"/>
      <c r="K104" s="333"/>
      <c r="L104" s="333"/>
      <c r="M104" s="333"/>
      <c r="V104" s="93"/>
      <c r="W104" s="93"/>
      <c r="X104" s="95"/>
      <c r="Y104" s="93"/>
      <c r="Z104" s="93"/>
      <c r="AA104" s="93"/>
      <c r="AB104" s="93"/>
      <c r="AC104" s="93"/>
      <c r="AD104" s="93"/>
    </row>
    <row r="105" spans="2:30">
      <c r="B105" s="334"/>
      <c r="D105" s="333"/>
      <c r="E105" s="333"/>
      <c r="F105" s="333"/>
      <c r="G105" s="333"/>
      <c r="H105" s="333"/>
      <c r="I105" s="333"/>
      <c r="J105" s="333"/>
      <c r="K105" s="333"/>
      <c r="L105" s="333"/>
      <c r="M105" s="333"/>
      <c r="V105" s="93"/>
      <c r="W105" s="93"/>
      <c r="X105" s="95"/>
      <c r="Y105" s="93"/>
      <c r="Z105" s="93"/>
      <c r="AA105" s="93"/>
      <c r="AB105" s="93"/>
      <c r="AC105" s="93"/>
      <c r="AD105" s="93"/>
    </row>
    <row r="106" spans="2:30">
      <c r="B106" s="334"/>
      <c r="D106" s="333"/>
      <c r="E106" s="333"/>
      <c r="F106" s="333"/>
      <c r="G106" s="333"/>
      <c r="H106" s="333"/>
      <c r="I106" s="333"/>
      <c r="J106" s="333"/>
      <c r="K106" s="333"/>
      <c r="L106" s="333"/>
      <c r="M106" s="333"/>
      <c r="V106" s="93"/>
      <c r="W106" s="93"/>
      <c r="X106" s="95"/>
      <c r="Y106" s="93"/>
      <c r="Z106" s="93"/>
      <c r="AA106" s="93"/>
      <c r="AB106" s="93"/>
      <c r="AC106" s="93"/>
      <c r="AD106" s="93"/>
    </row>
    <row r="107" spans="2:30">
      <c r="B107" s="334"/>
      <c r="D107" s="333"/>
      <c r="E107" s="333"/>
      <c r="F107" s="333"/>
      <c r="G107" s="333"/>
      <c r="H107" s="333"/>
      <c r="I107" s="333"/>
      <c r="J107" s="333"/>
      <c r="K107" s="333"/>
      <c r="L107" s="333"/>
      <c r="M107" s="333"/>
      <c r="V107" s="93"/>
      <c r="W107" s="93"/>
      <c r="X107" s="95"/>
      <c r="Y107" s="93"/>
      <c r="Z107" s="93"/>
      <c r="AA107" s="93"/>
      <c r="AB107" s="93"/>
      <c r="AC107" s="93"/>
      <c r="AD107" s="93"/>
    </row>
    <row r="108" spans="2:30">
      <c r="B108" s="334"/>
      <c r="D108" s="333"/>
      <c r="E108" s="333"/>
      <c r="F108" s="333"/>
      <c r="G108" s="333"/>
      <c r="H108" s="333"/>
      <c r="I108" s="333"/>
      <c r="J108" s="333"/>
      <c r="K108" s="333"/>
      <c r="L108" s="333"/>
      <c r="M108" s="333"/>
      <c r="V108" s="93"/>
      <c r="W108" s="93"/>
      <c r="X108" s="95"/>
      <c r="Y108" s="93"/>
      <c r="Z108" s="93"/>
      <c r="AA108" s="93"/>
      <c r="AB108" s="93"/>
      <c r="AC108" s="93"/>
      <c r="AD108" s="93"/>
    </row>
    <row r="109" spans="2:30">
      <c r="B109" s="334"/>
      <c r="D109" s="333"/>
      <c r="E109" s="333"/>
      <c r="F109" s="333"/>
      <c r="G109" s="333"/>
      <c r="H109" s="333"/>
      <c r="I109" s="333"/>
      <c r="J109" s="333"/>
      <c r="K109" s="333"/>
      <c r="L109" s="333"/>
      <c r="M109" s="333"/>
      <c r="V109" s="93"/>
      <c r="W109" s="93"/>
      <c r="X109" s="95"/>
      <c r="Y109" s="93"/>
      <c r="Z109" s="93"/>
      <c r="AA109" s="93"/>
      <c r="AB109" s="93"/>
      <c r="AC109" s="93"/>
      <c r="AD109" s="93"/>
    </row>
    <row r="110" spans="2:30">
      <c r="B110" s="334"/>
      <c r="D110" s="333"/>
      <c r="E110" s="333"/>
      <c r="F110" s="333"/>
      <c r="G110" s="333"/>
      <c r="H110" s="333"/>
      <c r="I110" s="333"/>
      <c r="J110" s="333"/>
      <c r="K110" s="333"/>
      <c r="L110" s="333"/>
      <c r="M110" s="333"/>
      <c r="V110" s="93"/>
      <c r="W110" s="93"/>
      <c r="X110" s="95"/>
      <c r="Y110" s="93"/>
      <c r="Z110" s="93"/>
      <c r="AA110" s="93"/>
      <c r="AB110" s="93"/>
      <c r="AC110" s="93"/>
      <c r="AD110" s="93"/>
    </row>
    <row r="111" spans="2:30">
      <c r="B111" s="334"/>
      <c r="D111" s="333"/>
      <c r="E111" s="333"/>
      <c r="F111" s="333"/>
      <c r="G111" s="333"/>
      <c r="H111" s="333"/>
      <c r="I111" s="333"/>
      <c r="J111" s="333"/>
      <c r="K111" s="333"/>
      <c r="L111" s="333"/>
      <c r="M111" s="333"/>
      <c r="V111" s="93"/>
      <c r="W111" s="93"/>
      <c r="X111" s="95"/>
      <c r="Y111" s="93"/>
      <c r="Z111" s="93"/>
      <c r="AA111" s="93"/>
      <c r="AB111" s="93"/>
      <c r="AC111" s="93"/>
      <c r="AD111" s="93"/>
    </row>
    <row r="112" spans="2:30">
      <c r="D112" s="333"/>
      <c r="E112" s="333"/>
      <c r="F112" s="333"/>
      <c r="G112" s="333"/>
      <c r="H112" s="333"/>
      <c r="I112" s="333"/>
      <c r="J112" s="333"/>
      <c r="K112" s="333"/>
      <c r="L112" s="333"/>
      <c r="M112" s="333"/>
      <c r="V112" s="93"/>
      <c r="W112" s="93"/>
      <c r="X112" s="95"/>
      <c r="Y112" s="93"/>
      <c r="Z112" s="93"/>
      <c r="AA112" s="93"/>
      <c r="AB112" s="93"/>
      <c r="AC112" s="93"/>
      <c r="AD112" s="93"/>
    </row>
    <row r="113" spans="4:30">
      <c r="D113" s="333"/>
      <c r="E113" s="333"/>
      <c r="F113" s="333"/>
      <c r="G113" s="333"/>
      <c r="H113" s="333"/>
      <c r="I113" s="333"/>
      <c r="J113" s="333"/>
      <c r="K113" s="333"/>
      <c r="L113" s="333"/>
      <c r="M113" s="333"/>
      <c r="V113" s="93"/>
      <c r="W113" s="93"/>
      <c r="X113" s="95"/>
      <c r="Y113" s="93"/>
      <c r="Z113" s="93"/>
      <c r="AA113" s="93"/>
      <c r="AB113" s="93"/>
      <c r="AC113" s="93"/>
      <c r="AD113" s="93"/>
    </row>
    <row r="114" spans="4:30">
      <c r="D114" s="333"/>
      <c r="E114" s="333"/>
      <c r="F114" s="333"/>
      <c r="G114" s="333"/>
      <c r="H114" s="333"/>
      <c r="I114" s="333"/>
      <c r="J114" s="333"/>
      <c r="K114" s="333"/>
      <c r="L114" s="333"/>
      <c r="M114" s="333"/>
      <c r="V114" s="93"/>
      <c r="W114" s="93"/>
      <c r="X114" s="95"/>
      <c r="Y114" s="93"/>
      <c r="Z114" s="93"/>
      <c r="AA114" s="93"/>
      <c r="AB114" s="93"/>
      <c r="AC114" s="93"/>
      <c r="AD114" s="93"/>
    </row>
    <row r="115" spans="4:30">
      <c r="D115" s="333"/>
      <c r="E115" s="333"/>
      <c r="F115" s="333"/>
      <c r="G115" s="333"/>
      <c r="H115" s="333"/>
      <c r="I115" s="333"/>
      <c r="J115" s="333"/>
      <c r="K115" s="333"/>
      <c r="L115" s="333"/>
      <c r="M115" s="333"/>
      <c r="V115" s="93"/>
      <c r="W115" s="93"/>
      <c r="X115" s="95"/>
      <c r="Y115" s="93"/>
      <c r="Z115" s="93"/>
      <c r="AA115" s="93"/>
      <c r="AB115" s="93"/>
      <c r="AC115" s="93"/>
      <c r="AD115" s="93"/>
    </row>
    <row r="116" spans="4:30">
      <c r="D116" s="333"/>
      <c r="E116" s="333"/>
      <c r="F116" s="333"/>
      <c r="G116" s="333"/>
      <c r="H116" s="333"/>
      <c r="I116" s="333"/>
      <c r="J116" s="333"/>
      <c r="K116" s="333"/>
      <c r="L116" s="333"/>
      <c r="M116" s="333"/>
    </row>
    <row r="117" spans="4:30">
      <c r="D117" s="333"/>
      <c r="E117" s="333"/>
      <c r="F117" s="333"/>
      <c r="G117" s="333"/>
      <c r="H117" s="333"/>
      <c r="I117" s="333"/>
      <c r="J117" s="333"/>
      <c r="K117" s="333"/>
      <c r="L117" s="333"/>
      <c r="M117" s="333"/>
    </row>
    <row r="118" spans="4:30">
      <c r="D118" s="333"/>
      <c r="E118" s="333"/>
      <c r="F118" s="333"/>
      <c r="G118" s="333"/>
      <c r="H118" s="333"/>
      <c r="I118" s="333"/>
      <c r="J118" s="333"/>
      <c r="K118" s="333"/>
      <c r="L118" s="333"/>
      <c r="M118" s="333"/>
    </row>
    <row r="119" spans="4:30">
      <c r="D119" s="333"/>
      <c r="E119" s="333"/>
      <c r="F119" s="333"/>
      <c r="G119" s="333"/>
      <c r="H119" s="333"/>
      <c r="I119" s="333"/>
      <c r="J119" s="333"/>
      <c r="K119" s="333"/>
      <c r="L119" s="333"/>
      <c r="M119" s="333"/>
    </row>
    <row r="120" spans="4:30">
      <c r="D120" s="333"/>
      <c r="E120" s="333"/>
      <c r="F120" s="333"/>
      <c r="G120" s="333"/>
      <c r="H120" s="333"/>
      <c r="I120" s="333"/>
      <c r="J120" s="333"/>
      <c r="K120" s="333"/>
      <c r="L120" s="333"/>
      <c r="M120" s="333"/>
    </row>
    <row r="121" spans="4:30">
      <c r="D121" s="333"/>
      <c r="E121" s="333"/>
      <c r="F121" s="333"/>
      <c r="G121" s="333"/>
      <c r="H121" s="333"/>
      <c r="I121" s="333"/>
      <c r="J121" s="333"/>
      <c r="K121" s="333"/>
      <c r="L121" s="333"/>
      <c r="M121" s="333"/>
    </row>
    <row r="122" spans="4:30">
      <c r="D122" s="333"/>
      <c r="E122" s="333"/>
      <c r="F122" s="333"/>
      <c r="G122" s="333"/>
      <c r="H122" s="333"/>
      <c r="I122" s="333"/>
      <c r="J122" s="333"/>
      <c r="K122" s="333"/>
      <c r="L122" s="333"/>
      <c r="M122" s="333"/>
    </row>
    <row r="123" spans="4:30">
      <c r="D123" s="333"/>
      <c r="E123" s="333"/>
      <c r="F123" s="333"/>
      <c r="G123" s="333"/>
      <c r="H123" s="333"/>
      <c r="I123" s="333"/>
      <c r="J123" s="333"/>
      <c r="K123" s="333"/>
      <c r="L123" s="333"/>
      <c r="M123" s="333"/>
    </row>
    <row r="124" spans="4:30">
      <c r="D124" s="333"/>
      <c r="E124" s="333"/>
      <c r="F124" s="333"/>
      <c r="G124" s="333"/>
      <c r="H124" s="333"/>
      <c r="I124" s="333"/>
      <c r="J124" s="333"/>
      <c r="K124" s="333"/>
      <c r="L124" s="333"/>
      <c r="M124" s="333"/>
    </row>
    <row r="125" spans="4:30">
      <c r="D125" s="333"/>
      <c r="E125" s="333"/>
      <c r="F125" s="333"/>
      <c r="G125" s="333"/>
      <c r="H125" s="333"/>
      <c r="I125" s="333"/>
      <c r="J125" s="333"/>
      <c r="K125" s="333"/>
      <c r="L125" s="333"/>
      <c r="M125" s="333"/>
    </row>
    <row r="126" spans="4:30">
      <c r="D126" s="333"/>
      <c r="E126" s="333"/>
      <c r="F126" s="333"/>
      <c r="G126" s="333"/>
      <c r="H126" s="333"/>
      <c r="I126" s="333"/>
      <c r="J126" s="333"/>
      <c r="K126" s="333"/>
      <c r="L126" s="333"/>
      <c r="M126" s="333"/>
    </row>
    <row r="127" spans="4:30">
      <c r="D127" s="333"/>
      <c r="E127" s="333"/>
      <c r="F127" s="333"/>
      <c r="G127" s="333"/>
      <c r="H127" s="333"/>
      <c r="I127" s="333"/>
      <c r="J127" s="333"/>
      <c r="K127" s="333"/>
      <c r="L127" s="333"/>
      <c r="M127" s="333"/>
    </row>
    <row r="128" spans="4:30">
      <c r="D128" s="333"/>
      <c r="E128" s="333"/>
      <c r="F128" s="333"/>
      <c r="G128" s="333"/>
      <c r="H128" s="333"/>
      <c r="I128" s="333"/>
      <c r="J128" s="333"/>
      <c r="K128" s="333"/>
      <c r="L128" s="333"/>
      <c r="M128" s="333"/>
    </row>
    <row r="129" spans="4:13">
      <c r="D129" s="333"/>
      <c r="E129" s="333"/>
      <c r="F129" s="333"/>
      <c r="G129" s="333"/>
      <c r="H129" s="333"/>
      <c r="I129" s="333"/>
      <c r="J129" s="333"/>
      <c r="K129" s="333"/>
      <c r="L129" s="333"/>
      <c r="M129" s="333"/>
    </row>
    <row r="130" spans="4:13">
      <c r="D130" s="333"/>
      <c r="E130" s="333"/>
      <c r="F130" s="333"/>
      <c r="G130" s="333"/>
      <c r="H130" s="333"/>
      <c r="I130" s="333"/>
      <c r="J130" s="333"/>
      <c r="K130" s="333"/>
      <c r="L130" s="333"/>
      <c r="M130" s="333"/>
    </row>
    <row r="131" spans="4:13">
      <c r="D131" s="333"/>
      <c r="E131" s="333"/>
      <c r="F131" s="333"/>
      <c r="G131" s="333"/>
      <c r="H131" s="333"/>
      <c r="I131" s="333"/>
      <c r="J131" s="333"/>
      <c r="K131" s="333"/>
      <c r="L131" s="333"/>
      <c r="M131" s="333"/>
    </row>
    <row r="132" spans="4:13">
      <c r="D132" s="333"/>
      <c r="E132" s="333"/>
      <c r="F132" s="333"/>
      <c r="G132" s="333"/>
      <c r="H132" s="333"/>
      <c r="I132" s="333"/>
      <c r="J132" s="333"/>
      <c r="K132" s="333"/>
      <c r="L132" s="333"/>
      <c r="M132" s="333"/>
    </row>
    <row r="133" spans="4:13">
      <c r="D133" s="333"/>
      <c r="E133" s="333"/>
      <c r="F133" s="333"/>
      <c r="G133" s="333"/>
      <c r="H133" s="333"/>
      <c r="I133" s="333"/>
      <c r="J133" s="333"/>
      <c r="K133" s="333"/>
      <c r="L133" s="333"/>
      <c r="M133" s="333"/>
    </row>
    <row r="134" spans="4:13">
      <c r="D134" s="333"/>
      <c r="E134" s="333"/>
      <c r="F134" s="333"/>
      <c r="G134" s="333"/>
      <c r="H134" s="333"/>
      <c r="I134" s="333"/>
      <c r="J134" s="333"/>
      <c r="K134" s="333"/>
      <c r="L134" s="333"/>
      <c r="M134" s="333"/>
    </row>
    <row r="135" spans="4:13">
      <c r="D135" s="333"/>
      <c r="E135" s="333"/>
      <c r="F135" s="333"/>
      <c r="G135" s="333"/>
      <c r="H135" s="333"/>
      <c r="I135" s="333"/>
      <c r="J135" s="333"/>
      <c r="K135" s="333"/>
      <c r="L135" s="333"/>
      <c r="M135" s="333"/>
    </row>
    <row r="136" spans="4:13">
      <c r="D136" s="333"/>
      <c r="E136" s="333"/>
      <c r="F136" s="333"/>
      <c r="G136" s="333"/>
      <c r="H136" s="333"/>
      <c r="I136" s="333"/>
      <c r="J136" s="333"/>
      <c r="K136" s="333"/>
      <c r="L136" s="333"/>
      <c r="M136" s="333"/>
    </row>
    <row r="137" spans="4:13">
      <c r="D137" s="333"/>
      <c r="E137" s="333"/>
      <c r="F137" s="333"/>
      <c r="G137" s="333"/>
      <c r="H137" s="333"/>
      <c r="I137" s="333"/>
      <c r="J137" s="333"/>
      <c r="K137" s="333"/>
      <c r="L137" s="333"/>
      <c r="M137" s="333"/>
    </row>
  </sheetData>
  <sheetProtection password="D2C2" sheet="1" objects="1" scenarios="1"/>
  <mergeCells count="85">
    <mergeCell ref="W6:X7"/>
    <mergeCell ref="I65:K65"/>
    <mergeCell ref="N30:P30"/>
    <mergeCell ref="C54:L54"/>
    <mergeCell ref="C55:P55"/>
    <mergeCell ref="R55:U55"/>
    <mergeCell ref="N57:P57"/>
    <mergeCell ref="R57:U57"/>
    <mergeCell ref="R58:U58"/>
    <mergeCell ref="R59:U59"/>
    <mergeCell ref="R60:U60"/>
    <mergeCell ref="R61:U61"/>
    <mergeCell ref="R62:U62"/>
    <mergeCell ref="B64:U64"/>
    <mergeCell ref="R56:U56"/>
    <mergeCell ref="D65:F65"/>
    <mergeCell ref="N52:P52"/>
    <mergeCell ref="N51:P51"/>
    <mergeCell ref="N53:P53"/>
    <mergeCell ref="R54:U54"/>
    <mergeCell ref="C47:L47"/>
    <mergeCell ref="N47:P47"/>
    <mergeCell ref="F50:G50"/>
    <mergeCell ref="N50:P50"/>
    <mergeCell ref="R48:U48"/>
    <mergeCell ref="R40:T40"/>
    <mergeCell ref="N41:P41"/>
    <mergeCell ref="R41:T41"/>
    <mergeCell ref="N42:P42"/>
    <mergeCell ref="R42:T42"/>
    <mergeCell ref="N43:P43"/>
    <mergeCell ref="N44:P44"/>
    <mergeCell ref="D35:L35"/>
    <mergeCell ref="N35:P35"/>
    <mergeCell ref="N40:P40"/>
    <mergeCell ref="N37:P37"/>
    <mergeCell ref="N33:P33"/>
    <mergeCell ref="N34:P34"/>
    <mergeCell ref="N29:P29"/>
    <mergeCell ref="W35:X39"/>
    <mergeCell ref="C36:L36"/>
    <mergeCell ref="N36:P36"/>
    <mergeCell ref="N38:P38"/>
    <mergeCell ref="N39:P39"/>
    <mergeCell ref="R39:T39"/>
    <mergeCell ref="N27:P27"/>
    <mergeCell ref="N28:P28"/>
    <mergeCell ref="W29:X32"/>
    <mergeCell ref="N31:P31"/>
    <mergeCell ref="N32:P32"/>
    <mergeCell ref="C19:L19"/>
    <mergeCell ref="N19:P19"/>
    <mergeCell ref="N24:P24"/>
    <mergeCell ref="N25:P25"/>
    <mergeCell ref="N26:P26"/>
    <mergeCell ref="D24:K24"/>
    <mergeCell ref="C21:L21"/>
    <mergeCell ref="N13:P13"/>
    <mergeCell ref="N15:P15"/>
    <mergeCell ref="N16:P16"/>
    <mergeCell ref="N14:P14"/>
    <mergeCell ref="C17:C18"/>
    <mergeCell ref="M17:M18"/>
    <mergeCell ref="N17:P18"/>
    <mergeCell ref="T2:U2"/>
    <mergeCell ref="B5:D5"/>
    <mergeCell ref="E5:H5"/>
    <mergeCell ref="J5:K5"/>
    <mergeCell ref="N5:U5"/>
    <mergeCell ref="N45:P45"/>
    <mergeCell ref="N46:P46"/>
    <mergeCell ref="B4:G4"/>
    <mergeCell ref="B3:D3"/>
    <mergeCell ref="E3:N3"/>
    <mergeCell ref="P3:U3"/>
    <mergeCell ref="B6:D6"/>
    <mergeCell ref="E6:L6"/>
    <mergeCell ref="M6:O6"/>
    <mergeCell ref="P6:U6"/>
    <mergeCell ref="N21:P21"/>
    <mergeCell ref="R22:U22"/>
    <mergeCell ref="F7:I7"/>
    <mergeCell ref="L7:N7"/>
    <mergeCell ref="Q7:U7"/>
    <mergeCell ref="R11:U11"/>
  </mergeCells>
  <conditionalFormatting sqref="R40:T40">
    <cfRule type="cellIs" dxfId="3" priority="2" operator="lessThan">
      <formula>25000</formula>
    </cfRule>
  </conditionalFormatting>
  <conditionalFormatting sqref="R41:T42">
    <cfRule type="cellIs" dxfId="2" priority="1" operator="lessThan">
      <formula>125000</formula>
    </cfRule>
  </conditionalFormatting>
  <dataValidations disablePrompts="1" count="3">
    <dataValidation type="whole" operator="lessThan" allowBlank="1" showInputMessage="1" showErrorMessage="1" sqref="N65563:P65563 WVV32:WVX32 WLZ32:WMB32 WCD32:WCF32 VSH32:VSJ32 VIL32:VIN32 UYP32:UYR32 UOT32:UOV32 UEX32:UEZ32 TVB32:TVD32 TLF32:TLH32 TBJ32:TBL32 SRN32:SRP32 SHR32:SHT32 RXV32:RXX32 RNZ32:ROB32 RED32:REF32 QUH32:QUJ32 QKL32:QKN32 QAP32:QAR32 PQT32:PQV32 PGX32:PGZ32 OXB32:OXD32 ONF32:ONH32 ODJ32:ODL32 NTN32:NTP32 NJR32:NJT32 MZV32:MZX32 MPZ32:MQB32 MGD32:MGF32 LWH32:LWJ32 LML32:LMN32 LCP32:LCR32 KST32:KSV32 KIX32:KIZ32 JZB32:JZD32 JPF32:JPH32 JFJ32:JFL32 IVN32:IVP32 ILR32:ILT32 IBV32:IBX32 HRZ32:HSB32 HID32:HIF32 GYH32:GYJ32 GOL32:GON32 GEP32:GER32 FUT32:FUV32 FKX32:FKZ32 FBB32:FBD32 ERF32:ERH32 EHJ32:EHL32 DXN32:DXP32 DNR32:DNT32 DDV32:DDX32 CTZ32:CUB32 CKD32:CKF32 CAH32:CAJ32 BQL32:BQN32 BGP32:BGR32 AWT32:AWV32 AMX32:AMZ32 ADB32:ADD32 TF32:TH32 JJ32:JL32 N32:P32 WVV983067:WVX983067 WLZ983067:WMB983067 WCD983067:WCF983067 VSH983067:VSJ983067 VIL983067:VIN983067 UYP983067:UYR983067 UOT983067:UOV983067 UEX983067:UEZ983067 TVB983067:TVD983067 TLF983067:TLH983067 TBJ983067:TBL983067 SRN983067:SRP983067 SHR983067:SHT983067 RXV983067:RXX983067 RNZ983067:ROB983067 RED983067:REF983067 QUH983067:QUJ983067 QKL983067:QKN983067 QAP983067:QAR983067 PQT983067:PQV983067 PGX983067:PGZ983067 OXB983067:OXD983067 ONF983067:ONH983067 ODJ983067:ODL983067 NTN983067:NTP983067 NJR983067:NJT983067 MZV983067:MZX983067 MPZ983067:MQB983067 MGD983067:MGF983067 LWH983067:LWJ983067 LML983067:LMN983067 LCP983067:LCR983067 KST983067:KSV983067 KIX983067:KIZ983067 JZB983067:JZD983067 JPF983067:JPH983067 JFJ983067:JFL983067 IVN983067:IVP983067 ILR983067:ILT983067 IBV983067:IBX983067 HRZ983067:HSB983067 HID983067:HIF983067 GYH983067:GYJ983067 GOL983067:GON983067 GEP983067:GER983067 FUT983067:FUV983067 FKX983067:FKZ983067 FBB983067:FBD983067 ERF983067:ERH983067 EHJ983067:EHL983067 DXN983067:DXP983067 DNR983067:DNT983067 DDV983067:DDX983067 CTZ983067:CUB983067 CKD983067:CKF983067 CAH983067:CAJ983067 BQL983067:BQN983067 BGP983067:BGR983067 AWT983067:AWV983067 AMX983067:AMZ983067 ADB983067:ADD983067 TF983067:TH983067 JJ983067:JL983067 N983067:P983067 WVV917531:WVX917531 WLZ917531:WMB917531 WCD917531:WCF917531 VSH917531:VSJ917531 VIL917531:VIN917531 UYP917531:UYR917531 UOT917531:UOV917531 UEX917531:UEZ917531 TVB917531:TVD917531 TLF917531:TLH917531 TBJ917531:TBL917531 SRN917531:SRP917531 SHR917531:SHT917531 RXV917531:RXX917531 RNZ917531:ROB917531 RED917531:REF917531 QUH917531:QUJ917531 QKL917531:QKN917531 QAP917531:QAR917531 PQT917531:PQV917531 PGX917531:PGZ917531 OXB917531:OXD917531 ONF917531:ONH917531 ODJ917531:ODL917531 NTN917531:NTP917531 NJR917531:NJT917531 MZV917531:MZX917531 MPZ917531:MQB917531 MGD917531:MGF917531 LWH917531:LWJ917531 LML917531:LMN917531 LCP917531:LCR917531 KST917531:KSV917531 KIX917531:KIZ917531 JZB917531:JZD917531 JPF917531:JPH917531 JFJ917531:JFL917531 IVN917531:IVP917531 ILR917531:ILT917531 IBV917531:IBX917531 HRZ917531:HSB917531 HID917531:HIF917531 GYH917531:GYJ917531 GOL917531:GON917531 GEP917531:GER917531 FUT917531:FUV917531 FKX917531:FKZ917531 FBB917531:FBD917531 ERF917531:ERH917531 EHJ917531:EHL917531 DXN917531:DXP917531 DNR917531:DNT917531 DDV917531:DDX917531 CTZ917531:CUB917531 CKD917531:CKF917531 CAH917531:CAJ917531 BQL917531:BQN917531 BGP917531:BGR917531 AWT917531:AWV917531 AMX917531:AMZ917531 ADB917531:ADD917531 TF917531:TH917531 JJ917531:JL917531 N917531:P917531 WVV851995:WVX851995 WLZ851995:WMB851995 WCD851995:WCF851995 VSH851995:VSJ851995 VIL851995:VIN851995 UYP851995:UYR851995 UOT851995:UOV851995 UEX851995:UEZ851995 TVB851995:TVD851995 TLF851995:TLH851995 TBJ851995:TBL851995 SRN851995:SRP851995 SHR851995:SHT851995 RXV851995:RXX851995 RNZ851995:ROB851995 RED851995:REF851995 QUH851995:QUJ851995 QKL851995:QKN851995 QAP851995:QAR851995 PQT851995:PQV851995 PGX851995:PGZ851995 OXB851995:OXD851995 ONF851995:ONH851995 ODJ851995:ODL851995 NTN851995:NTP851995 NJR851995:NJT851995 MZV851995:MZX851995 MPZ851995:MQB851995 MGD851995:MGF851995 LWH851995:LWJ851995 LML851995:LMN851995 LCP851995:LCR851995 KST851995:KSV851995 KIX851995:KIZ851995 JZB851995:JZD851995 JPF851995:JPH851995 JFJ851995:JFL851995 IVN851995:IVP851995 ILR851995:ILT851995 IBV851995:IBX851995 HRZ851995:HSB851995 HID851995:HIF851995 GYH851995:GYJ851995 GOL851995:GON851995 GEP851995:GER851995 FUT851995:FUV851995 FKX851995:FKZ851995 FBB851995:FBD851995 ERF851995:ERH851995 EHJ851995:EHL851995 DXN851995:DXP851995 DNR851995:DNT851995 DDV851995:DDX851995 CTZ851995:CUB851995 CKD851995:CKF851995 CAH851995:CAJ851995 BQL851995:BQN851995 BGP851995:BGR851995 AWT851995:AWV851995 AMX851995:AMZ851995 ADB851995:ADD851995 TF851995:TH851995 JJ851995:JL851995 N851995:P851995 WVV786459:WVX786459 WLZ786459:WMB786459 WCD786459:WCF786459 VSH786459:VSJ786459 VIL786459:VIN786459 UYP786459:UYR786459 UOT786459:UOV786459 UEX786459:UEZ786459 TVB786459:TVD786459 TLF786459:TLH786459 TBJ786459:TBL786459 SRN786459:SRP786459 SHR786459:SHT786459 RXV786459:RXX786459 RNZ786459:ROB786459 RED786459:REF786459 QUH786459:QUJ786459 QKL786459:QKN786459 QAP786459:QAR786459 PQT786459:PQV786459 PGX786459:PGZ786459 OXB786459:OXD786459 ONF786459:ONH786459 ODJ786459:ODL786459 NTN786459:NTP786459 NJR786459:NJT786459 MZV786459:MZX786459 MPZ786459:MQB786459 MGD786459:MGF786459 LWH786459:LWJ786459 LML786459:LMN786459 LCP786459:LCR786459 KST786459:KSV786459 KIX786459:KIZ786459 JZB786459:JZD786459 JPF786459:JPH786459 JFJ786459:JFL786459 IVN786459:IVP786459 ILR786459:ILT786459 IBV786459:IBX786459 HRZ786459:HSB786459 HID786459:HIF786459 GYH786459:GYJ786459 GOL786459:GON786459 GEP786459:GER786459 FUT786459:FUV786459 FKX786459:FKZ786459 FBB786459:FBD786459 ERF786459:ERH786459 EHJ786459:EHL786459 DXN786459:DXP786459 DNR786459:DNT786459 DDV786459:DDX786459 CTZ786459:CUB786459 CKD786459:CKF786459 CAH786459:CAJ786459 BQL786459:BQN786459 BGP786459:BGR786459 AWT786459:AWV786459 AMX786459:AMZ786459 ADB786459:ADD786459 TF786459:TH786459 JJ786459:JL786459 N786459:P786459 WVV720923:WVX720923 WLZ720923:WMB720923 WCD720923:WCF720923 VSH720923:VSJ720923 VIL720923:VIN720923 UYP720923:UYR720923 UOT720923:UOV720923 UEX720923:UEZ720923 TVB720923:TVD720923 TLF720923:TLH720923 TBJ720923:TBL720923 SRN720923:SRP720923 SHR720923:SHT720923 RXV720923:RXX720923 RNZ720923:ROB720923 RED720923:REF720923 QUH720923:QUJ720923 QKL720923:QKN720923 QAP720923:QAR720923 PQT720923:PQV720923 PGX720923:PGZ720923 OXB720923:OXD720923 ONF720923:ONH720923 ODJ720923:ODL720923 NTN720923:NTP720923 NJR720923:NJT720923 MZV720923:MZX720923 MPZ720923:MQB720923 MGD720923:MGF720923 LWH720923:LWJ720923 LML720923:LMN720923 LCP720923:LCR720923 KST720923:KSV720923 KIX720923:KIZ720923 JZB720923:JZD720923 JPF720923:JPH720923 JFJ720923:JFL720923 IVN720923:IVP720923 ILR720923:ILT720923 IBV720923:IBX720923 HRZ720923:HSB720923 HID720923:HIF720923 GYH720923:GYJ720923 GOL720923:GON720923 GEP720923:GER720923 FUT720923:FUV720923 FKX720923:FKZ720923 FBB720923:FBD720923 ERF720923:ERH720923 EHJ720923:EHL720923 DXN720923:DXP720923 DNR720923:DNT720923 DDV720923:DDX720923 CTZ720923:CUB720923 CKD720923:CKF720923 CAH720923:CAJ720923 BQL720923:BQN720923 BGP720923:BGR720923 AWT720923:AWV720923 AMX720923:AMZ720923 ADB720923:ADD720923 TF720923:TH720923 JJ720923:JL720923 N720923:P720923 WVV655387:WVX655387 WLZ655387:WMB655387 WCD655387:WCF655387 VSH655387:VSJ655387 VIL655387:VIN655387 UYP655387:UYR655387 UOT655387:UOV655387 UEX655387:UEZ655387 TVB655387:TVD655387 TLF655387:TLH655387 TBJ655387:TBL655387 SRN655387:SRP655387 SHR655387:SHT655387 RXV655387:RXX655387 RNZ655387:ROB655387 RED655387:REF655387 QUH655387:QUJ655387 QKL655387:QKN655387 QAP655387:QAR655387 PQT655387:PQV655387 PGX655387:PGZ655387 OXB655387:OXD655387 ONF655387:ONH655387 ODJ655387:ODL655387 NTN655387:NTP655387 NJR655387:NJT655387 MZV655387:MZX655387 MPZ655387:MQB655387 MGD655387:MGF655387 LWH655387:LWJ655387 LML655387:LMN655387 LCP655387:LCR655387 KST655387:KSV655387 KIX655387:KIZ655387 JZB655387:JZD655387 JPF655387:JPH655387 JFJ655387:JFL655387 IVN655387:IVP655387 ILR655387:ILT655387 IBV655387:IBX655387 HRZ655387:HSB655387 HID655387:HIF655387 GYH655387:GYJ655387 GOL655387:GON655387 GEP655387:GER655387 FUT655387:FUV655387 FKX655387:FKZ655387 FBB655387:FBD655387 ERF655387:ERH655387 EHJ655387:EHL655387 DXN655387:DXP655387 DNR655387:DNT655387 DDV655387:DDX655387 CTZ655387:CUB655387 CKD655387:CKF655387 CAH655387:CAJ655387 BQL655387:BQN655387 BGP655387:BGR655387 AWT655387:AWV655387 AMX655387:AMZ655387 ADB655387:ADD655387 TF655387:TH655387 JJ655387:JL655387 N655387:P655387 WVV589851:WVX589851 WLZ589851:WMB589851 WCD589851:WCF589851 VSH589851:VSJ589851 VIL589851:VIN589851 UYP589851:UYR589851 UOT589851:UOV589851 UEX589851:UEZ589851 TVB589851:TVD589851 TLF589851:TLH589851 TBJ589851:TBL589851 SRN589851:SRP589851 SHR589851:SHT589851 RXV589851:RXX589851 RNZ589851:ROB589851 RED589851:REF589851 QUH589851:QUJ589851 QKL589851:QKN589851 QAP589851:QAR589851 PQT589851:PQV589851 PGX589851:PGZ589851 OXB589851:OXD589851 ONF589851:ONH589851 ODJ589851:ODL589851 NTN589851:NTP589851 NJR589851:NJT589851 MZV589851:MZX589851 MPZ589851:MQB589851 MGD589851:MGF589851 LWH589851:LWJ589851 LML589851:LMN589851 LCP589851:LCR589851 KST589851:KSV589851 KIX589851:KIZ589851 JZB589851:JZD589851 JPF589851:JPH589851 JFJ589851:JFL589851 IVN589851:IVP589851 ILR589851:ILT589851 IBV589851:IBX589851 HRZ589851:HSB589851 HID589851:HIF589851 GYH589851:GYJ589851 GOL589851:GON589851 GEP589851:GER589851 FUT589851:FUV589851 FKX589851:FKZ589851 FBB589851:FBD589851 ERF589851:ERH589851 EHJ589851:EHL589851 DXN589851:DXP589851 DNR589851:DNT589851 DDV589851:DDX589851 CTZ589851:CUB589851 CKD589851:CKF589851 CAH589851:CAJ589851 BQL589851:BQN589851 BGP589851:BGR589851 AWT589851:AWV589851 AMX589851:AMZ589851 ADB589851:ADD589851 TF589851:TH589851 JJ589851:JL589851 N589851:P589851 WVV524315:WVX524315 WLZ524315:WMB524315 WCD524315:WCF524315 VSH524315:VSJ524315 VIL524315:VIN524315 UYP524315:UYR524315 UOT524315:UOV524315 UEX524315:UEZ524315 TVB524315:TVD524315 TLF524315:TLH524315 TBJ524315:TBL524315 SRN524315:SRP524315 SHR524315:SHT524315 RXV524315:RXX524315 RNZ524315:ROB524315 RED524315:REF524315 QUH524315:QUJ524315 QKL524315:QKN524315 QAP524315:QAR524315 PQT524315:PQV524315 PGX524315:PGZ524315 OXB524315:OXD524315 ONF524315:ONH524315 ODJ524315:ODL524315 NTN524315:NTP524315 NJR524315:NJT524315 MZV524315:MZX524315 MPZ524315:MQB524315 MGD524315:MGF524315 LWH524315:LWJ524315 LML524315:LMN524315 LCP524315:LCR524315 KST524315:KSV524315 KIX524315:KIZ524315 JZB524315:JZD524315 JPF524315:JPH524315 JFJ524315:JFL524315 IVN524315:IVP524315 ILR524315:ILT524315 IBV524315:IBX524315 HRZ524315:HSB524315 HID524315:HIF524315 GYH524315:GYJ524315 GOL524315:GON524315 GEP524315:GER524315 FUT524315:FUV524315 FKX524315:FKZ524315 FBB524315:FBD524315 ERF524315:ERH524315 EHJ524315:EHL524315 DXN524315:DXP524315 DNR524315:DNT524315 DDV524315:DDX524315 CTZ524315:CUB524315 CKD524315:CKF524315 CAH524315:CAJ524315 BQL524315:BQN524315 BGP524315:BGR524315 AWT524315:AWV524315 AMX524315:AMZ524315 ADB524315:ADD524315 TF524315:TH524315 JJ524315:JL524315 N524315:P524315 WVV458779:WVX458779 WLZ458779:WMB458779 WCD458779:WCF458779 VSH458779:VSJ458779 VIL458779:VIN458779 UYP458779:UYR458779 UOT458779:UOV458779 UEX458779:UEZ458779 TVB458779:TVD458779 TLF458779:TLH458779 TBJ458779:TBL458779 SRN458779:SRP458779 SHR458779:SHT458779 RXV458779:RXX458779 RNZ458779:ROB458779 RED458779:REF458779 QUH458779:QUJ458779 QKL458779:QKN458779 QAP458779:QAR458779 PQT458779:PQV458779 PGX458779:PGZ458779 OXB458779:OXD458779 ONF458779:ONH458779 ODJ458779:ODL458779 NTN458779:NTP458779 NJR458779:NJT458779 MZV458779:MZX458779 MPZ458779:MQB458779 MGD458779:MGF458779 LWH458779:LWJ458779 LML458779:LMN458779 LCP458779:LCR458779 KST458779:KSV458779 KIX458779:KIZ458779 JZB458779:JZD458779 JPF458779:JPH458779 JFJ458779:JFL458779 IVN458779:IVP458779 ILR458779:ILT458779 IBV458779:IBX458779 HRZ458779:HSB458779 HID458779:HIF458779 GYH458779:GYJ458779 GOL458779:GON458779 GEP458779:GER458779 FUT458779:FUV458779 FKX458779:FKZ458779 FBB458779:FBD458779 ERF458779:ERH458779 EHJ458779:EHL458779 DXN458779:DXP458779 DNR458779:DNT458779 DDV458779:DDX458779 CTZ458779:CUB458779 CKD458779:CKF458779 CAH458779:CAJ458779 BQL458779:BQN458779 BGP458779:BGR458779 AWT458779:AWV458779 AMX458779:AMZ458779 ADB458779:ADD458779 TF458779:TH458779 JJ458779:JL458779 N458779:P458779 WVV393243:WVX393243 WLZ393243:WMB393243 WCD393243:WCF393243 VSH393243:VSJ393243 VIL393243:VIN393243 UYP393243:UYR393243 UOT393243:UOV393243 UEX393243:UEZ393243 TVB393243:TVD393243 TLF393243:TLH393243 TBJ393243:TBL393243 SRN393243:SRP393243 SHR393243:SHT393243 RXV393243:RXX393243 RNZ393243:ROB393243 RED393243:REF393243 QUH393243:QUJ393243 QKL393243:QKN393243 QAP393243:QAR393243 PQT393243:PQV393243 PGX393243:PGZ393243 OXB393243:OXD393243 ONF393243:ONH393243 ODJ393243:ODL393243 NTN393243:NTP393243 NJR393243:NJT393243 MZV393243:MZX393243 MPZ393243:MQB393243 MGD393243:MGF393243 LWH393243:LWJ393243 LML393243:LMN393243 LCP393243:LCR393243 KST393243:KSV393243 KIX393243:KIZ393243 JZB393243:JZD393243 JPF393243:JPH393243 JFJ393243:JFL393243 IVN393243:IVP393243 ILR393243:ILT393243 IBV393243:IBX393243 HRZ393243:HSB393243 HID393243:HIF393243 GYH393243:GYJ393243 GOL393243:GON393243 GEP393243:GER393243 FUT393243:FUV393243 FKX393243:FKZ393243 FBB393243:FBD393243 ERF393243:ERH393243 EHJ393243:EHL393243 DXN393243:DXP393243 DNR393243:DNT393243 DDV393243:DDX393243 CTZ393243:CUB393243 CKD393243:CKF393243 CAH393243:CAJ393243 BQL393243:BQN393243 BGP393243:BGR393243 AWT393243:AWV393243 AMX393243:AMZ393243 ADB393243:ADD393243 TF393243:TH393243 JJ393243:JL393243 N393243:P393243 WVV327707:WVX327707 WLZ327707:WMB327707 WCD327707:WCF327707 VSH327707:VSJ327707 VIL327707:VIN327707 UYP327707:UYR327707 UOT327707:UOV327707 UEX327707:UEZ327707 TVB327707:TVD327707 TLF327707:TLH327707 TBJ327707:TBL327707 SRN327707:SRP327707 SHR327707:SHT327707 RXV327707:RXX327707 RNZ327707:ROB327707 RED327707:REF327707 QUH327707:QUJ327707 QKL327707:QKN327707 QAP327707:QAR327707 PQT327707:PQV327707 PGX327707:PGZ327707 OXB327707:OXD327707 ONF327707:ONH327707 ODJ327707:ODL327707 NTN327707:NTP327707 NJR327707:NJT327707 MZV327707:MZX327707 MPZ327707:MQB327707 MGD327707:MGF327707 LWH327707:LWJ327707 LML327707:LMN327707 LCP327707:LCR327707 KST327707:KSV327707 KIX327707:KIZ327707 JZB327707:JZD327707 JPF327707:JPH327707 JFJ327707:JFL327707 IVN327707:IVP327707 ILR327707:ILT327707 IBV327707:IBX327707 HRZ327707:HSB327707 HID327707:HIF327707 GYH327707:GYJ327707 GOL327707:GON327707 GEP327707:GER327707 FUT327707:FUV327707 FKX327707:FKZ327707 FBB327707:FBD327707 ERF327707:ERH327707 EHJ327707:EHL327707 DXN327707:DXP327707 DNR327707:DNT327707 DDV327707:DDX327707 CTZ327707:CUB327707 CKD327707:CKF327707 CAH327707:CAJ327707 BQL327707:BQN327707 BGP327707:BGR327707 AWT327707:AWV327707 AMX327707:AMZ327707 ADB327707:ADD327707 TF327707:TH327707 JJ327707:JL327707 N327707:P327707 WVV262171:WVX262171 WLZ262171:WMB262171 WCD262171:WCF262171 VSH262171:VSJ262171 VIL262171:VIN262171 UYP262171:UYR262171 UOT262171:UOV262171 UEX262171:UEZ262171 TVB262171:TVD262171 TLF262171:TLH262171 TBJ262171:TBL262171 SRN262171:SRP262171 SHR262171:SHT262171 RXV262171:RXX262171 RNZ262171:ROB262171 RED262171:REF262171 QUH262171:QUJ262171 QKL262171:QKN262171 QAP262171:QAR262171 PQT262171:PQV262171 PGX262171:PGZ262171 OXB262171:OXD262171 ONF262171:ONH262171 ODJ262171:ODL262171 NTN262171:NTP262171 NJR262171:NJT262171 MZV262171:MZX262171 MPZ262171:MQB262171 MGD262171:MGF262171 LWH262171:LWJ262171 LML262171:LMN262171 LCP262171:LCR262171 KST262171:KSV262171 KIX262171:KIZ262171 JZB262171:JZD262171 JPF262171:JPH262171 JFJ262171:JFL262171 IVN262171:IVP262171 ILR262171:ILT262171 IBV262171:IBX262171 HRZ262171:HSB262171 HID262171:HIF262171 GYH262171:GYJ262171 GOL262171:GON262171 GEP262171:GER262171 FUT262171:FUV262171 FKX262171:FKZ262171 FBB262171:FBD262171 ERF262171:ERH262171 EHJ262171:EHL262171 DXN262171:DXP262171 DNR262171:DNT262171 DDV262171:DDX262171 CTZ262171:CUB262171 CKD262171:CKF262171 CAH262171:CAJ262171 BQL262171:BQN262171 BGP262171:BGR262171 AWT262171:AWV262171 AMX262171:AMZ262171 ADB262171:ADD262171 TF262171:TH262171 JJ262171:JL262171 N262171:P262171 WVV196635:WVX196635 WLZ196635:WMB196635 WCD196635:WCF196635 VSH196635:VSJ196635 VIL196635:VIN196635 UYP196635:UYR196635 UOT196635:UOV196635 UEX196635:UEZ196635 TVB196635:TVD196635 TLF196635:TLH196635 TBJ196635:TBL196635 SRN196635:SRP196635 SHR196635:SHT196635 RXV196635:RXX196635 RNZ196635:ROB196635 RED196635:REF196635 QUH196635:QUJ196635 QKL196635:QKN196635 QAP196635:QAR196635 PQT196635:PQV196635 PGX196635:PGZ196635 OXB196635:OXD196635 ONF196635:ONH196635 ODJ196635:ODL196635 NTN196635:NTP196635 NJR196635:NJT196635 MZV196635:MZX196635 MPZ196635:MQB196635 MGD196635:MGF196635 LWH196635:LWJ196635 LML196635:LMN196635 LCP196635:LCR196635 KST196635:KSV196635 KIX196635:KIZ196635 JZB196635:JZD196635 JPF196635:JPH196635 JFJ196635:JFL196635 IVN196635:IVP196635 ILR196635:ILT196635 IBV196635:IBX196635 HRZ196635:HSB196635 HID196635:HIF196635 GYH196635:GYJ196635 GOL196635:GON196635 GEP196635:GER196635 FUT196635:FUV196635 FKX196635:FKZ196635 FBB196635:FBD196635 ERF196635:ERH196635 EHJ196635:EHL196635 DXN196635:DXP196635 DNR196635:DNT196635 DDV196635:DDX196635 CTZ196635:CUB196635 CKD196635:CKF196635 CAH196635:CAJ196635 BQL196635:BQN196635 BGP196635:BGR196635 AWT196635:AWV196635 AMX196635:AMZ196635 ADB196635:ADD196635 TF196635:TH196635 JJ196635:JL196635 N196635:P196635 WVV131099:WVX131099 WLZ131099:WMB131099 WCD131099:WCF131099 VSH131099:VSJ131099 VIL131099:VIN131099 UYP131099:UYR131099 UOT131099:UOV131099 UEX131099:UEZ131099 TVB131099:TVD131099 TLF131099:TLH131099 TBJ131099:TBL131099 SRN131099:SRP131099 SHR131099:SHT131099 RXV131099:RXX131099 RNZ131099:ROB131099 RED131099:REF131099 QUH131099:QUJ131099 QKL131099:QKN131099 QAP131099:QAR131099 PQT131099:PQV131099 PGX131099:PGZ131099 OXB131099:OXD131099 ONF131099:ONH131099 ODJ131099:ODL131099 NTN131099:NTP131099 NJR131099:NJT131099 MZV131099:MZX131099 MPZ131099:MQB131099 MGD131099:MGF131099 LWH131099:LWJ131099 LML131099:LMN131099 LCP131099:LCR131099 KST131099:KSV131099 KIX131099:KIZ131099 JZB131099:JZD131099 JPF131099:JPH131099 JFJ131099:JFL131099 IVN131099:IVP131099 ILR131099:ILT131099 IBV131099:IBX131099 HRZ131099:HSB131099 HID131099:HIF131099 GYH131099:GYJ131099 GOL131099:GON131099 GEP131099:GER131099 FUT131099:FUV131099 FKX131099:FKZ131099 FBB131099:FBD131099 ERF131099:ERH131099 EHJ131099:EHL131099 DXN131099:DXP131099 DNR131099:DNT131099 DDV131099:DDX131099 CTZ131099:CUB131099 CKD131099:CKF131099 CAH131099:CAJ131099 BQL131099:BQN131099 BGP131099:BGR131099 AWT131099:AWV131099 AMX131099:AMZ131099 ADB131099:ADD131099 TF131099:TH131099 JJ131099:JL131099 N131099:P131099 WVV65563:WVX65563 WLZ65563:WMB65563 WCD65563:WCF65563 VSH65563:VSJ65563 VIL65563:VIN65563 UYP65563:UYR65563 UOT65563:UOV65563 UEX65563:UEZ65563 TVB65563:TVD65563 TLF65563:TLH65563 TBJ65563:TBL65563 SRN65563:SRP65563 SHR65563:SHT65563 RXV65563:RXX65563 RNZ65563:ROB65563 RED65563:REF65563 QUH65563:QUJ65563 QKL65563:QKN65563 QAP65563:QAR65563 PQT65563:PQV65563 PGX65563:PGZ65563 OXB65563:OXD65563 ONF65563:ONH65563 ODJ65563:ODL65563 NTN65563:NTP65563 NJR65563:NJT65563 MZV65563:MZX65563 MPZ65563:MQB65563 MGD65563:MGF65563 LWH65563:LWJ65563 LML65563:LMN65563 LCP65563:LCR65563 KST65563:KSV65563 KIX65563:KIZ65563 JZB65563:JZD65563 JPF65563:JPH65563 JFJ65563:JFL65563 IVN65563:IVP65563 ILR65563:ILT65563 IBV65563:IBX65563 HRZ65563:HSB65563 HID65563:HIF65563 GYH65563:GYJ65563 GOL65563:GON65563 GEP65563:GER65563 FUT65563:FUV65563 FKX65563:FKZ65563 FBB65563:FBD65563 ERF65563:ERH65563 EHJ65563:EHL65563 DXN65563:DXP65563 DNR65563:DNT65563 DDV65563:DDX65563 CTZ65563:CUB65563 CKD65563:CKF65563 CAH65563:CAJ65563 BQL65563:BQN65563 BGP65563:BGR65563 AWT65563:AWV65563 AMX65563:AMZ65563 ADB65563:ADD65563 TF65563:TH65563 JJ65563:JL65563">
      <formula1>10001</formula1>
    </dataValidation>
    <dataValidation type="whole" operator="lessThan" allowBlank="1" showInputMessage="1" showErrorMessage="1" sqref="N65562:P65562 WVV31:WVX31 WLZ31:WMB31 WCD31:WCF31 VSH31:VSJ31 VIL31:VIN31 UYP31:UYR31 UOT31:UOV31 UEX31:UEZ31 TVB31:TVD31 TLF31:TLH31 TBJ31:TBL31 SRN31:SRP31 SHR31:SHT31 RXV31:RXX31 RNZ31:ROB31 RED31:REF31 QUH31:QUJ31 QKL31:QKN31 QAP31:QAR31 PQT31:PQV31 PGX31:PGZ31 OXB31:OXD31 ONF31:ONH31 ODJ31:ODL31 NTN31:NTP31 NJR31:NJT31 MZV31:MZX31 MPZ31:MQB31 MGD31:MGF31 LWH31:LWJ31 LML31:LMN31 LCP31:LCR31 KST31:KSV31 KIX31:KIZ31 JZB31:JZD31 JPF31:JPH31 JFJ31:JFL31 IVN31:IVP31 ILR31:ILT31 IBV31:IBX31 HRZ31:HSB31 HID31:HIF31 GYH31:GYJ31 GOL31:GON31 GEP31:GER31 FUT31:FUV31 FKX31:FKZ31 FBB31:FBD31 ERF31:ERH31 EHJ31:EHL31 DXN31:DXP31 DNR31:DNT31 DDV31:DDX31 CTZ31:CUB31 CKD31:CKF31 CAH31:CAJ31 BQL31:BQN31 BGP31:BGR31 AWT31:AWV31 AMX31:AMZ31 ADB31:ADD31 TF31:TH31 JJ31:JL31 N31:P31 WVV983066:WVX983066 WLZ983066:WMB983066 WCD983066:WCF983066 VSH983066:VSJ983066 VIL983066:VIN983066 UYP983066:UYR983066 UOT983066:UOV983066 UEX983066:UEZ983066 TVB983066:TVD983066 TLF983066:TLH983066 TBJ983066:TBL983066 SRN983066:SRP983066 SHR983066:SHT983066 RXV983066:RXX983066 RNZ983066:ROB983066 RED983066:REF983066 QUH983066:QUJ983066 QKL983066:QKN983066 QAP983066:QAR983066 PQT983066:PQV983066 PGX983066:PGZ983066 OXB983066:OXD983066 ONF983066:ONH983066 ODJ983066:ODL983066 NTN983066:NTP983066 NJR983066:NJT983066 MZV983066:MZX983066 MPZ983066:MQB983066 MGD983066:MGF983066 LWH983066:LWJ983066 LML983066:LMN983066 LCP983066:LCR983066 KST983066:KSV983066 KIX983066:KIZ983066 JZB983066:JZD983066 JPF983066:JPH983066 JFJ983066:JFL983066 IVN983066:IVP983066 ILR983066:ILT983066 IBV983066:IBX983066 HRZ983066:HSB983066 HID983066:HIF983066 GYH983066:GYJ983066 GOL983066:GON983066 GEP983066:GER983066 FUT983066:FUV983066 FKX983066:FKZ983066 FBB983066:FBD983066 ERF983066:ERH983066 EHJ983066:EHL983066 DXN983066:DXP983066 DNR983066:DNT983066 DDV983066:DDX983066 CTZ983066:CUB983066 CKD983066:CKF983066 CAH983066:CAJ983066 BQL983066:BQN983066 BGP983066:BGR983066 AWT983066:AWV983066 AMX983066:AMZ983066 ADB983066:ADD983066 TF983066:TH983066 JJ983066:JL983066 N983066:P983066 WVV917530:WVX917530 WLZ917530:WMB917530 WCD917530:WCF917530 VSH917530:VSJ917530 VIL917530:VIN917530 UYP917530:UYR917530 UOT917530:UOV917530 UEX917530:UEZ917530 TVB917530:TVD917530 TLF917530:TLH917530 TBJ917530:TBL917530 SRN917530:SRP917530 SHR917530:SHT917530 RXV917530:RXX917530 RNZ917530:ROB917530 RED917530:REF917530 QUH917530:QUJ917530 QKL917530:QKN917530 QAP917530:QAR917530 PQT917530:PQV917530 PGX917530:PGZ917530 OXB917530:OXD917530 ONF917530:ONH917530 ODJ917530:ODL917530 NTN917530:NTP917530 NJR917530:NJT917530 MZV917530:MZX917530 MPZ917530:MQB917530 MGD917530:MGF917530 LWH917530:LWJ917530 LML917530:LMN917530 LCP917530:LCR917530 KST917530:KSV917530 KIX917530:KIZ917530 JZB917530:JZD917530 JPF917530:JPH917530 JFJ917530:JFL917530 IVN917530:IVP917530 ILR917530:ILT917530 IBV917530:IBX917530 HRZ917530:HSB917530 HID917530:HIF917530 GYH917530:GYJ917530 GOL917530:GON917530 GEP917530:GER917530 FUT917530:FUV917530 FKX917530:FKZ917530 FBB917530:FBD917530 ERF917530:ERH917530 EHJ917530:EHL917530 DXN917530:DXP917530 DNR917530:DNT917530 DDV917530:DDX917530 CTZ917530:CUB917530 CKD917530:CKF917530 CAH917530:CAJ917530 BQL917530:BQN917530 BGP917530:BGR917530 AWT917530:AWV917530 AMX917530:AMZ917530 ADB917530:ADD917530 TF917530:TH917530 JJ917530:JL917530 N917530:P917530 WVV851994:WVX851994 WLZ851994:WMB851994 WCD851994:WCF851994 VSH851994:VSJ851994 VIL851994:VIN851994 UYP851994:UYR851994 UOT851994:UOV851994 UEX851994:UEZ851994 TVB851994:TVD851994 TLF851994:TLH851994 TBJ851994:TBL851994 SRN851994:SRP851994 SHR851994:SHT851994 RXV851994:RXX851994 RNZ851994:ROB851994 RED851994:REF851994 QUH851994:QUJ851994 QKL851994:QKN851994 QAP851994:QAR851994 PQT851994:PQV851994 PGX851994:PGZ851994 OXB851994:OXD851994 ONF851994:ONH851994 ODJ851994:ODL851994 NTN851994:NTP851994 NJR851994:NJT851994 MZV851994:MZX851994 MPZ851994:MQB851994 MGD851994:MGF851994 LWH851994:LWJ851994 LML851994:LMN851994 LCP851994:LCR851994 KST851994:KSV851994 KIX851994:KIZ851994 JZB851994:JZD851994 JPF851994:JPH851994 JFJ851994:JFL851994 IVN851994:IVP851994 ILR851994:ILT851994 IBV851994:IBX851994 HRZ851994:HSB851994 HID851994:HIF851994 GYH851994:GYJ851994 GOL851994:GON851994 GEP851994:GER851994 FUT851994:FUV851994 FKX851994:FKZ851994 FBB851994:FBD851994 ERF851994:ERH851994 EHJ851994:EHL851994 DXN851994:DXP851994 DNR851994:DNT851994 DDV851994:DDX851994 CTZ851994:CUB851994 CKD851994:CKF851994 CAH851994:CAJ851994 BQL851994:BQN851994 BGP851994:BGR851994 AWT851994:AWV851994 AMX851994:AMZ851994 ADB851994:ADD851994 TF851994:TH851994 JJ851994:JL851994 N851994:P851994 WVV786458:WVX786458 WLZ786458:WMB786458 WCD786458:WCF786458 VSH786458:VSJ786458 VIL786458:VIN786458 UYP786458:UYR786458 UOT786458:UOV786458 UEX786458:UEZ786458 TVB786458:TVD786458 TLF786458:TLH786458 TBJ786458:TBL786458 SRN786458:SRP786458 SHR786458:SHT786458 RXV786458:RXX786458 RNZ786458:ROB786458 RED786458:REF786458 QUH786458:QUJ786458 QKL786458:QKN786458 QAP786458:QAR786458 PQT786458:PQV786458 PGX786458:PGZ786458 OXB786458:OXD786458 ONF786458:ONH786458 ODJ786458:ODL786458 NTN786458:NTP786458 NJR786458:NJT786458 MZV786458:MZX786458 MPZ786458:MQB786458 MGD786458:MGF786458 LWH786458:LWJ786458 LML786458:LMN786458 LCP786458:LCR786458 KST786458:KSV786458 KIX786458:KIZ786458 JZB786458:JZD786458 JPF786458:JPH786458 JFJ786458:JFL786458 IVN786458:IVP786458 ILR786458:ILT786458 IBV786458:IBX786458 HRZ786458:HSB786458 HID786458:HIF786458 GYH786458:GYJ786458 GOL786458:GON786458 GEP786458:GER786458 FUT786458:FUV786458 FKX786458:FKZ786458 FBB786458:FBD786458 ERF786458:ERH786458 EHJ786458:EHL786458 DXN786458:DXP786458 DNR786458:DNT786458 DDV786458:DDX786458 CTZ786458:CUB786458 CKD786458:CKF786458 CAH786458:CAJ786458 BQL786458:BQN786458 BGP786458:BGR786458 AWT786458:AWV786458 AMX786458:AMZ786458 ADB786458:ADD786458 TF786458:TH786458 JJ786458:JL786458 N786458:P786458 WVV720922:WVX720922 WLZ720922:WMB720922 WCD720922:WCF720922 VSH720922:VSJ720922 VIL720922:VIN720922 UYP720922:UYR720922 UOT720922:UOV720922 UEX720922:UEZ720922 TVB720922:TVD720922 TLF720922:TLH720922 TBJ720922:TBL720922 SRN720922:SRP720922 SHR720922:SHT720922 RXV720922:RXX720922 RNZ720922:ROB720922 RED720922:REF720922 QUH720922:QUJ720922 QKL720922:QKN720922 QAP720922:QAR720922 PQT720922:PQV720922 PGX720922:PGZ720922 OXB720922:OXD720922 ONF720922:ONH720922 ODJ720922:ODL720922 NTN720922:NTP720922 NJR720922:NJT720922 MZV720922:MZX720922 MPZ720922:MQB720922 MGD720922:MGF720922 LWH720922:LWJ720922 LML720922:LMN720922 LCP720922:LCR720922 KST720922:KSV720922 KIX720922:KIZ720922 JZB720922:JZD720922 JPF720922:JPH720922 JFJ720922:JFL720922 IVN720922:IVP720922 ILR720922:ILT720922 IBV720922:IBX720922 HRZ720922:HSB720922 HID720922:HIF720922 GYH720922:GYJ720922 GOL720922:GON720922 GEP720922:GER720922 FUT720922:FUV720922 FKX720922:FKZ720922 FBB720922:FBD720922 ERF720922:ERH720922 EHJ720922:EHL720922 DXN720922:DXP720922 DNR720922:DNT720922 DDV720922:DDX720922 CTZ720922:CUB720922 CKD720922:CKF720922 CAH720922:CAJ720922 BQL720922:BQN720922 BGP720922:BGR720922 AWT720922:AWV720922 AMX720922:AMZ720922 ADB720922:ADD720922 TF720922:TH720922 JJ720922:JL720922 N720922:P720922 WVV655386:WVX655386 WLZ655386:WMB655386 WCD655386:WCF655386 VSH655386:VSJ655386 VIL655386:VIN655386 UYP655386:UYR655386 UOT655386:UOV655386 UEX655386:UEZ655386 TVB655386:TVD655386 TLF655386:TLH655386 TBJ655386:TBL655386 SRN655386:SRP655386 SHR655386:SHT655386 RXV655386:RXX655386 RNZ655386:ROB655386 RED655386:REF655386 QUH655386:QUJ655386 QKL655386:QKN655386 QAP655386:QAR655386 PQT655386:PQV655386 PGX655386:PGZ655386 OXB655386:OXD655386 ONF655386:ONH655386 ODJ655386:ODL655386 NTN655386:NTP655386 NJR655386:NJT655386 MZV655386:MZX655386 MPZ655386:MQB655386 MGD655386:MGF655386 LWH655386:LWJ655386 LML655386:LMN655386 LCP655386:LCR655386 KST655386:KSV655386 KIX655386:KIZ655386 JZB655386:JZD655386 JPF655386:JPH655386 JFJ655386:JFL655386 IVN655386:IVP655386 ILR655386:ILT655386 IBV655386:IBX655386 HRZ655386:HSB655386 HID655386:HIF655386 GYH655386:GYJ655386 GOL655386:GON655386 GEP655386:GER655386 FUT655386:FUV655386 FKX655386:FKZ655386 FBB655386:FBD655386 ERF655386:ERH655386 EHJ655386:EHL655386 DXN655386:DXP655386 DNR655386:DNT655386 DDV655386:DDX655386 CTZ655386:CUB655386 CKD655386:CKF655386 CAH655386:CAJ655386 BQL655386:BQN655386 BGP655386:BGR655386 AWT655386:AWV655386 AMX655386:AMZ655386 ADB655386:ADD655386 TF655386:TH655386 JJ655386:JL655386 N655386:P655386 WVV589850:WVX589850 WLZ589850:WMB589850 WCD589850:WCF589850 VSH589850:VSJ589850 VIL589850:VIN589850 UYP589850:UYR589850 UOT589850:UOV589850 UEX589850:UEZ589850 TVB589850:TVD589850 TLF589850:TLH589850 TBJ589850:TBL589850 SRN589850:SRP589850 SHR589850:SHT589850 RXV589850:RXX589850 RNZ589850:ROB589850 RED589850:REF589850 QUH589850:QUJ589850 QKL589850:QKN589850 QAP589850:QAR589850 PQT589850:PQV589850 PGX589850:PGZ589850 OXB589850:OXD589850 ONF589850:ONH589850 ODJ589850:ODL589850 NTN589850:NTP589850 NJR589850:NJT589850 MZV589850:MZX589850 MPZ589850:MQB589850 MGD589850:MGF589850 LWH589850:LWJ589850 LML589850:LMN589850 LCP589850:LCR589850 KST589850:KSV589850 KIX589850:KIZ589850 JZB589850:JZD589850 JPF589850:JPH589850 JFJ589850:JFL589850 IVN589850:IVP589850 ILR589850:ILT589850 IBV589850:IBX589850 HRZ589850:HSB589850 HID589850:HIF589850 GYH589850:GYJ589850 GOL589850:GON589850 GEP589850:GER589850 FUT589850:FUV589850 FKX589850:FKZ589850 FBB589850:FBD589850 ERF589850:ERH589850 EHJ589850:EHL589850 DXN589850:DXP589850 DNR589850:DNT589850 DDV589850:DDX589850 CTZ589850:CUB589850 CKD589850:CKF589850 CAH589850:CAJ589850 BQL589850:BQN589850 BGP589850:BGR589850 AWT589850:AWV589850 AMX589850:AMZ589850 ADB589850:ADD589850 TF589850:TH589850 JJ589850:JL589850 N589850:P589850 WVV524314:WVX524314 WLZ524314:WMB524314 WCD524314:WCF524314 VSH524314:VSJ524314 VIL524314:VIN524314 UYP524314:UYR524314 UOT524314:UOV524314 UEX524314:UEZ524314 TVB524314:TVD524314 TLF524314:TLH524314 TBJ524314:TBL524314 SRN524314:SRP524314 SHR524314:SHT524314 RXV524314:RXX524314 RNZ524314:ROB524314 RED524314:REF524314 QUH524314:QUJ524314 QKL524314:QKN524314 QAP524314:QAR524314 PQT524314:PQV524314 PGX524314:PGZ524314 OXB524314:OXD524314 ONF524314:ONH524314 ODJ524314:ODL524314 NTN524314:NTP524314 NJR524314:NJT524314 MZV524314:MZX524314 MPZ524314:MQB524314 MGD524314:MGF524314 LWH524314:LWJ524314 LML524314:LMN524314 LCP524314:LCR524314 KST524314:KSV524314 KIX524314:KIZ524314 JZB524314:JZD524314 JPF524314:JPH524314 JFJ524314:JFL524314 IVN524314:IVP524314 ILR524314:ILT524314 IBV524314:IBX524314 HRZ524314:HSB524314 HID524314:HIF524314 GYH524314:GYJ524314 GOL524314:GON524314 GEP524314:GER524314 FUT524314:FUV524314 FKX524314:FKZ524314 FBB524314:FBD524314 ERF524314:ERH524314 EHJ524314:EHL524314 DXN524314:DXP524314 DNR524314:DNT524314 DDV524314:DDX524314 CTZ524314:CUB524314 CKD524314:CKF524314 CAH524314:CAJ524314 BQL524314:BQN524314 BGP524314:BGR524314 AWT524314:AWV524314 AMX524314:AMZ524314 ADB524314:ADD524314 TF524314:TH524314 JJ524314:JL524314 N524314:P524314 WVV458778:WVX458778 WLZ458778:WMB458778 WCD458778:WCF458778 VSH458778:VSJ458778 VIL458778:VIN458778 UYP458778:UYR458778 UOT458778:UOV458778 UEX458778:UEZ458778 TVB458778:TVD458778 TLF458778:TLH458778 TBJ458778:TBL458778 SRN458778:SRP458778 SHR458778:SHT458778 RXV458778:RXX458778 RNZ458778:ROB458778 RED458778:REF458778 QUH458778:QUJ458778 QKL458778:QKN458778 QAP458778:QAR458778 PQT458778:PQV458778 PGX458778:PGZ458778 OXB458778:OXD458778 ONF458778:ONH458778 ODJ458778:ODL458778 NTN458778:NTP458778 NJR458778:NJT458778 MZV458778:MZX458778 MPZ458778:MQB458778 MGD458778:MGF458778 LWH458778:LWJ458778 LML458778:LMN458778 LCP458778:LCR458778 KST458778:KSV458778 KIX458778:KIZ458778 JZB458778:JZD458778 JPF458778:JPH458778 JFJ458778:JFL458778 IVN458778:IVP458778 ILR458778:ILT458778 IBV458778:IBX458778 HRZ458778:HSB458778 HID458778:HIF458778 GYH458778:GYJ458778 GOL458778:GON458778 GEP458778:GER458778 FUT458778:FUV458778 FKX458778:FKZ458778 FBB458778:FBD458778 ERF458778:ERH458778 EHJ458778:EHL458778 DXN458778:DXP458778 DNR458778:DNT458778 DDV458778:DDX458778 CTZ458778:CUB458778 CKD458778:CKF458778 CAH458778:CAJ458778 BQL458778:BQN458778 BGP458778:BGR458778 AWT458778:AWV458778 AMX458778:AMZ458778 ADB458778:ADD458778 TF458778:TH458778 JJ458778:JL458778 N458778:P458778 WVV393242:WVX393242 WLZ393242:WMB393242 WCD393242:WCF393242 VSH393242:VSJ393242 VIL393242:VIN393242 UYP393242:UYR393242 UOT393242:UOV393242 UEX393242:UEZ393242 TVB393242:TVD393242 TLF393242:TLH393242 TBJ393242:TBL393242 SRN393242:SRP393242 SHR393242:SHT393242 RXV393242:RXX393242 RNZ393242:ROB393242 RED393242:REF393242 QUH393242:QUJ393242 QKL393242:QKN393242 QAP393242:QAR393242 PQT393242:PQV393242 PGX393242:PGZ393242 OXB393242:OXD393242 ONF393242:ONH393242 ODJ393242:ODL393242 NTN393242:NTP393242 NJR393242:NJT393242 MZV393242:MZX393242 MPZ393242:MQB393242 MGD393242:MGF393242 LWH393242:LWJ393242 LML393242:LMN393242 LCP393242:LCR393242 KST393242:KSV393242 KIX393242:KIZ393242 JZB393242:JZD393242 JPF393242:JPH393242 JFJ393242:JFL393242 IVN393242:IVP393242 ILR393242:ILT393242 IBV393242:IBX393242 HRZ393242:HSB393242 HID393242:HIF393242 GYH393242:GYJ393242 GOL393242:GON393242 GEP393242:GER393242 FUT393242:FUV393242 FKX393242:FKZ393242 FBB393242:FBD393242 ERF393242:ERH393242 EHJ393242:EHL393242 DXN393242:DXP393242 DNR393242:DNT393242 DDV393242:DDX393242 CTZ393242:CUB393242 CKD393242:CKF393242 CAH393242:CAJ393242 BQL393242:BQN393242 BGP393242:BGR393242 AWT393242:AWV393242 AMX393242:AMZ393242 ADB393242:ADD393242 TF393242:TH393242 JJ393242:JL393242 N393242:P393242 WVV327706:WVX327706 WLZ327706:WMB327706 WCD327706:WCF327706 VSH327706:VSJ327706 VIL327706:VIN327706 UYP327706:UYR327706 UOT327706:UOV327706 UEX327706:UEZ327706 TVB327706:TVD327706 TLF327706:TLH327706 TBJ327706:TBL327706 SRN327706:SRP327706 SHR327706:SHT327706 RXV327706:RXX327706 RNZ327706:ROB327706 RED327706:REF327706 QUH327706:QUJ327706 QKL327706:QKN327706 QAP327706:QAR327706 PQT327706:PQV327706 PGX327706:PGZ327706 OXB327706:OXD327706 ONF327706:ONH327706 ODJ327706:ODL327706 NTN327706:NTP327706 NJR327706:NJT327706 MZV327706:MZX327706 MPZ327706:MQB327706 MGD327706:MGF327706 LWH327706:LWJ327706 LML327706:LMN327706 LCP327706:LCR327706 KST327706:KSV327706 KIX327706:KIZ327706 JZB327706:JZD327706 JPF327706:JPH327706 JFJ327706:JFL327706 IVN327706:IVP327706 ILR327706:ILT327706 IBV327706:IBX327706 HRZ327706:HSB327706 HID327706:HIF327706 GYH327706:GYJ327706 GOL327706:GON327706 GEP327706:GER327706 FUT327706:FUV327706 FKX327706:FKZ327706 FBB327706:FBD327706 ERF327706:ERH327706 EHJ327706:EHL327706 DXN327706:DXP327706 DNR327706:DNT327706 DDV327706:DDX327706 CTZ327706:CUB327706 CKD327706:CKF327706 CAH327706:CAJ327706 BQL327706:BQN327706 BGP327706:BGR327706 AWT327706:AWV327706 AMX327706:AMZ327706 ADB327706:ADD327706 TF327706:TH327706 JJ327706:JL327706 N327706:P327706 WVV262170:WVX262170 WLZ262170:WMB262170 WCD262170:WCF262170 VSH262170:VSJ262170 VIL262170:VIN262170 UYP262170:UYR262170 UOT262170:UOV262170 UEX262170:UEZ262170 TVB262170:TVD262170 TLF262170:TLH262170 TBJ262170:TBL262170 SRN262170:SRP262170 SHR262170:SHT262170 RXV262170:RXX262170 RNZ262170:ROB262170 RED262170:REF262170 QUH262170:QUJ262170 QKL262170:QKN262170 QAP262170:QAR262170 PQT262170:PQV262170 PGX262170:PGZ262170 OXB262170:OXD262170 ONF262170:ONH262170 ODJ262170:ODL262170 NTN262170:NTP262170 NJR262170:NJT262170 MZV262170:MZX262170 MPZ262170:MQB262170 MGD262170:MGF262170 LWH262170:LWJ262170 LML262170:LMN262170 LCP262170:LCR262170 KST262170:KSV262170 KIX262170:KIZ262170 JZB262170:JZD262170 JPF262170:JPH262170 JFJ262170:JFL262170 IVN262170:IVP262170 ILR262170:ILT262170 IBV262170:IBX262170 HRZ262170:HSB262170 HID262170:HIF262170 GYH262170:GYJ262170 GOL262170:GON262170 GEP262170:GER262170 FUT262170:FUV262170 FKX262170:FKZ262170 FBB262170:FBD262170 ERF262170:ERH262170 EHJ262170:EHL262170 DXN262170:DXP262170 DNR262170:DNT262170 DDV262170:DDX262170 CTZ262170:CUB262170 CKD262170:CKF262170 CAH262170:CAJ262170 BQL262170:BQN262170 BGP262170:BGR262170 AWT262170:AWV262170 AMX262170:AMZ262170 ADB262170:ADD262170 TF262170:TH262170 JJ262170:JL262170 N262170:P262170 WVV196634:WVX196634 WLZ196634:WMB196634 WCD196634:WCF196634 VSH196634:VSJ196634 VIL196634:VIN196634 UYP196634:UYR196634 UOT196634:UOV196634 UEX196634:UEZ196634 TVB196634:TVD196634 TLF196634:TLH196634 TBJ196634:TBL196634 SRN196634:SRP196634 SHR196634:SHT196634 RXV196634:RXX196634 RNZ196634:ROB196634 RED196634:REF196634 QUH196634:QUJ196634 QKL196634:QKN196634 QAP196634:QAR196634 PQT196634:PQV196634 PGX196634:PGZ196634 OXB196634:OXD196634 ONF196634:ONH196634 ODJ196634:ODL196634 NTN196634:NTP196634 NJR196634:NJT196634 MZV196634:MZX196634 MPZ196634:MQB196634 MGD196634:MGF196634 LWH196634:LWJ196634 LML196634:LMN196634 LCP196634:LCR196634 KST196634:KSV196634 KIX196634:KIZ196634 JZB196634:JZD196634 JPF196634:JPH196634 JFJ196634:JFL196634 IVN196634:IVP196634 ILR196634:ILT196634 IBV196634:IBX196634 HRZ196634:HSB196634 HID196634:HIF196634 GYH196634:GYJ196634 GOL196634:GON196634 GEP196634:GER196634 FUT196634:FUV196634 FKX196634:FKZ196634 FBB196634:FBD196634 ERF196634:ERH196634 EHJ196634:EHL196634 DXN196634:DXP196634 DNR196634:DNT196634 DDV196634:DDX196634 CTZ196634:CUB196634 CKD196634:CKF196634 CAH196634:CAJ196634 BQL196634:BQN196634 BGP196634:BGR196634 AWT196634:AWV196634 AMX196634:AMZ196634 ADB196634:ADD196634 TF196634:TH196634 JJ196634:JL196634 N196634:P196634 WVV131098:WVX131098 WLZ131098:WMB131098 WCD131098:WCF131098 VSH131098:VSJ131098 VIL131098:VIN131098 UYP131098:UYR131098 UOT131098:UOV131098 UEX131098:UEZ131098 TVB131098:TVD131098 TLF131098:TLH131098 TBJ131098:TBL131098 SRN131098:SRP131098 SHR131098:SHT131098 RXV131098:RXX131098 RNZ131098:ROB131098 RED131098:REF131098 QUH131098:QUJ131098 QKL131098:QKN131098 QAP131098:QAR131098 PQT131098:PQV131098 PGX131098:PGZ131098 OXB131098:OXD131098 ONF131098:ONH131098 ODJ131098:ODL131098 NTN131098:NTP131098 NJR131098:NJT131098 MZV131098:MZX131098 MPZ131098:MQB131098 MGD131098:MGF131098 LWH131098:LWJ131098 LML131098:LMN131098 LCP131098:LCR131098 KST131098:KSV131098 KIX131098:KIZ131098 JZB131098:JZD131098 JPF131098:JPH131098 JFJ131098:JFL131098 IVN131098:IVP131098 ILR131098:ILT131098 IBV131098:IBX131098 HRZ131098:HSB131098 HID131098:HIF131098 GYH131098:GYJ131098 GOL131098:GON131098 GEP131098:GER131098 FUT131098:FUV131098 FKX131098:FKZ131098 FBB131098:FBD131098 ERF131098:ERH131098 EHJ131098:EHL131098 DXN131098:DXP131098 DNR131098:DNT131098 DDV131098:DDX131098 CTZ131098:CUB131098 CKD131098:CKF131098 CAH131098:CAJ131098 BQL131098:BQN131098 BGP131098:BGR131098 AWT131098:AWV131098 AMX131098:AMZ131098 ADB131098:ADD131098 TF131098:TH131098 JJ131098:JL131098 N131098:P131098 WVV65562:WVX65562 WLZ65562:WMB65562 WCD65562:WCF65562 VSH65562:VSJ65562 VIL65562:VIN65562 UYP65562:UYR65562 UOT65562:UOV65562 UEX65562:UEZ65562 TVB65562:TVD65562 TLF65562:TLH65562 TBJ65562:TBL65562 SRN65562:SRP65562 SHR65562:SHT65562 RXV65562:RXX65562 RNZ65562:ROB65562 RED65562:REF65562 QUH65562:QUJ65562 QKL65562:QKN65562 QAP65562:QAR65562 PQT65562:PQV65562 PGX65562:PGZ65562 OXB65562:OXD65562 ONF65562:ONH65562 ODJ65562:ODL65562 NTN65562:NTP65562 NJR65562:NJT65562 MZV65562:MZX65562 MPZ65562:MQB65562 MGD65562:MGF65562 LWH65562:LWJ65562 LML65562:LMN65562 LCP65562:LCR65562 KST65562:KSV65562 KIX65562:KIZ65562 JZB65562:JZD65562 JPF65562:JPH65562 JFJ65562:JFL65562 IVN65562:IVP65562 ILR65562:ILT65562 IBV65562:IBX65562 HRZ65562:HSB65562 HID65562:HIF65562 GYH65562:GYJ65562 GOL65562:GON65562 GEP65562:GER65562 FUT65562:FUV65562 FKX65562:FKZ65562 FBB65562:FBD65562 ERF65562:ERH65562 EHJ65562:EHL65562 DXN65562:DXP65562 DNR65562:DNT65562 DDV65562:DDX65562 CTZ65562:CUB65562 CKD65562:CKF65562 CAH65562:CAJ65562 BQL65562:BQN65562 BGP65562:BGR65562 AWT65562:AWV65562 AMX65562:AMZ65562 ADB65562:ADD65562 TF65562:TH65562 JJ65562:JL65562">
      <formula1>150001</formula1>
    </dataValidation>
    <dataValidation type="list" allowBlank="1" showInputMessage="1" showErrorMessage="1" sqref="D24">
      <formula1>"જી.પી.એફ., સી.પી.એફ."</formula1>
    </dataValidation>
  </dataValidations>
  <pageMargins left="0.47244094488188981" right="0.19685039370078741" top="0.2" bottom="0.26" header="0.15748031496062992" footer="0.24"/>
  <pageSetup paperSize="9" scale="87" orientation="portrait" verticalDpi="0" r:id="rId1"/>
  <headerFooter>
    <oddFooter xml:space="preserve">&amp;L&amp;"-,Bold Italic"               www.spatelassociates.com&amp;R&amp;"-,Bold Italic"   &amp;F     &amp;D   &amp;T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E141"/>
  <sheetViews>
    <sheetView showGridLines="0" zoomScale="115" zoomScaleNormal="115" workbookViewId="0"/>
  </sheetViews>
  <sheetFormatPr defaultRowHeight="14.25"/>
  <cols>
    <col min="1" max="1" width="3.5703125" style="93" customWidth="1"/>
    <col min="2" max="2" width="6.28515625" style="153" customWidth="1"/>
    <col min="3" max="3" width="5.5703125" style="153" customWidth="1"/>
    <col min="4" max="4" width="6" style="153" customWidth="1"/>
    <col min="5" max="7" width="4.7109375" style="153" customWidth="1"/>
    <col min="8" max="8" width="6.42578125" style="153" customWidth="1"/>
    <col min="9" max="11" width="4.7109375" style="153" customWidth="1"/>
    <col min="12" max="12" width="7.140625" style="153" customWidth="1"/>
    <col min="13" max="13" width="3.85546875" style="153" customWidth="1"/>
    <col min="14" max="14" width="5.7109375" style="153" customWidth="1"/>
    <col min="15" max="15" width="4.85546875" style="153" customWidth="1"/>
    <col min="16" max="16" width="5.140625" style="153" customWidth="1"/>
    <col min="17" max="17" width="4.7109375" style="153" customWidth="1"/>
    <col min="18" max="18" width="3.7109375" style="153" customWidth="1"/>
    <col min="19" max="19" width="4.140625" style="153" customWidth="1"/>
    <col min="20" max="20" width="4.5703125" style="153" customWidth="1"/>
    <col min="21" max="21" width="5.140625" style="93" customWidth="1"/>
    <col min="22" max="23" width="9.140625" style="93"/>
    <col min="24" max="24" width="11.28515625" style="93" bestFit="1" customWidth="1"/>
    <col min="25" max="16384" width="9.140625" style="93"/>
  </cols>
  <sheetData>
    <row r="1" spans="1:24" ht="1.5" customHeight="1" thickBot="1">
      <c r="B1" s="94"/>
      <c r="C1" s="94"/>
      <c r="D1" s="94"/>
      <c r="E1" s="94"/>
      <c r="F1" s="94"/>
      <c r="G1" s="94"/>
      <c r="H1" s="94"/>
      <c r="I1" s="94"/>
      <c r="J1" s="94"/>
      <c r="K1" s="94"/>
      <c r="L1" s="94"/>
      <c r="M1" s="94"/>
      <c r="N1" s="94"/>
      <c r="O1" s="94"/>
      <c r="P1" s="94"/>
      <c r="Q1" s="94"/>
      <c r="R1" s="94"/>
      <c r="S1" s="94"/>
      <c r="T1" s="94"/>
      <c r="U1" s="75"/>
    </row>
    <row r="2" spans="1:24" ht="18.75" thickTop="1">
      <c r="B2" s="156"/>
      <c r="C2" s="97"/>
      <c r="D2" s="301" t="s">
        <v>165</v>
      </c>
      <c r="E2" s="301"/>
      <c r="F2" s="301"/>
      <c r="G2" s="301"/>
      <c r="H2" s="301" t="str">
        <f>'Employee Details'!C2</f>
        <v>2021-2022</v>
      </c>
      <c r="I2" s="301"/>
      <c r="J2" s="301"/>
      <c r="K2" s="301"/>
      <c r="L2" s="98" t="s">
        <v>67</v>
      </c>
      <c r="M2" s="98"/>
      <c r="N2" s="98"/>
      <c r="O2" s="98"/>
      <c r="P2" s="98"/>
      <c r="Q2" s="98"/>
      <c r="R2" s="98"/>
      <c r="S2" s="98"/>
      <c r="T2" s="157"/>
      <c r="U2" s="158"/>
    </row>
    <row r="3" spans="1:24" ht="15">
      <c r="B3" s="237" t="s">
        <v>68</v>
      </c>
      <c r="C3" s="238"/>
      <c r="D3" s="238"/>
      <c r="E3" s="239" t="str">
        <f>'Employee Details'!C4</f>
        <v>સ્વામિશરણ નગીનભાઈ પટેલ</v>
      </c>
      <c r="F3" s="239"/>
      <c r="G3" s="239"/>
      <c r="H3" s="239"/>
      <c r="I3" s="239"/>
      <c r="J3" s="239"/>
      <c r="K3" s="239"/>
      <c r="L3" s="239"/>
      <c r="M3" s="239"/>
      <c r="N3" s="239"/>
      <c r="O3" s="99" t="s">
        <v>52</v>
      </c>
      <c r="P3" s="240" t="str">
        <f>'Employee Details'!C5</f>
        <v>હોદો</v>
      </c>
      <c r="Q3" s="240"/>
      <c r="R3" s="240"/>
      <c r="S3" s="240"/>
      <c r="T3" s="240"/>
      <c r="U3" s="241"/>
      <c r="X3" s="159">
        <v>43190</v>
      </c>
    </row>
    <row r="4" spans="1:24" ht="18.75" customHeight="1">
      <c r="B4" s="237" t="s">
        <v>69</v>
      </c>
      <c r="C4" s="238"/>
      <c r="D4" s="238"/>
      <c r="E4" s="238"/>
      <c r="F4" s="238"/>
      <c r="G4" s="238"/>
      <c r="H4" s="101" t="str">
        <f>'Employee Details'!C3</f>
        <v>સ્કૂલ નામ / કચેરીનું નામ</v>
      </c>
      <c r="I4" s="101"/>
      <c r="J4" s="101"/>
      <c r="K4" s="101"/>
      <c r="L4" s="101"/>
      <c r="M4" s="101"/>
      <c r="N4" s="101"/>
      <c r="O4" s="101" t="s">
        <v>148</v>
      </c>
      <c r="P4" s="102">
        <f>DATEDIF(E5,X3,"Y")</f>
        <v>37</v>
      </c>
      <c r="Q4" s="101"/>
      <c r="R4" s="101"/>
      <c r="S4" s="101"/>
      <c r="T4" s="101"/>
      <c r="U4" s="103"/>
    </row>
    <row r="5" spans="1:24" ht="15">
      <c r="B5" s="237" t="s">
        <v>70</v>
      </c>
      <c r="C5" s="238"/>
      <c r="D5" s="238"/>
      <c r="E5" s="255">
        <f>'Employee Details'!C6</f>
        <v>29376</v>
      </c>
      <c r="F5" s="255"/>
      <c r="G5" s="255"/>
      <c r="H5" s="255"/>
      <c r="I5" s="99" t="s">
        <v>71</v>
      </c>
      <c r="J5" s="256" t="str">
        <f>'Employee Details'!C7</f>
        <v>પુરુષ</v>
      </c>
      <c r="K5" s="256"/>
      <c r="L5" s="99" t="s">
        <v>72</v>
      </c>
      <c r="M5" s="99"/>
      <c r="N5" s="248" t="str">
        <f>'Employee Details'!C11</f>
        <v>AKHPP1204E</v>
      </c>
      <c r="O5" s="257"/>
      <c r="P5" s="257"/>
      <c r="Q5" s="257"/>
      <c r="R5" s="257"/>
      <c r="S5" s="257"/>
      <c r="T5" s="257"/>
      <c r="U5" s="258"/>
    </row>
    <row r="6" spans="1:24" ht="15">
      <c r="B6" s="237" t="s">
        <v>73</v>
      </c>
      <c r="C6" s="238"/>
      <c r="D6" s="238"/>
      <c r="E6" s="240" t="str">
        <f>'Employee Details'!C8</f>
        <v>સ્ટેટ બેક ઓફ ઇન્ડિયા</v>
      </c>
      <c r="F6" s="240"/>
      <c r="G6" s="240"/>
      <c r="H6" s="240"/>
      <c r="I6" s="240"/>
      <c r="J6" s="240"/>
      <c r="K6" s="240"/>
      <c r="L6" s="240"/>
      <c r="M6" s="242" t="s">
        <v>74</v>
      </c>
      <c r="N6" s="242"/>
      <c r="O6" s="242"/>
      <c r="P6" s="243" t="str">
        <f>'Employee Details'!C10</f>
        <v>10691593112</v>
      </c>
      <c r="Q6" s="244"/>
      <c r="R6" s="244"/>
      <c r="S6" s="244"/>
      <c r="T6" s="244"/>
      <c r="U6" s="245"/>
      <c r="W6" s="290" t="s">
        <v>195</v>
      </c>
      <c r="X6" s="290"/>
    </row>
    <row r="7" spans="1:24" ht="16.5" customHeight="1">
      <c r="B7" s="104" t="s">
        <v>75</v>
      </c>
      <c r="C7" s="99"/>
      <c r="D7" s="105"/>
      <c r="E7" s="106"/>
      <c r="F7" s="244" t="str">
        <f>'Employee Details'!C9</f>
        <v>SBIN000465</v>
      </c>
      <c r="G7" s="244"/>
      <c r="H7" s="244"/>
      <c r="I7" s="244"/>
      <c r="J7" s="99" t="s">
        <v>76</v>
      </c>
      <c r="K7" s="105"/>
      <c r="L7" s="248">
        <f>'Employee Details'!C13</f>
        <v>9426472875</v>
      </c>
      <c r="M7" s="248"/>
      <c r="N7" s="248"/>
      <c r="O7" s="99" t="s">
        <v>77</v>
      </c>
      <c r="P7" s="107"/>
      <c r="Q7" s="249">
        <f>'Employee Details'!C12</f>
        <v>111122223333</v>
      </c>
      <c r="R7" s="249"/>
      <c r="S7" s="249"/>
      <c r="T7" s="249"/>
      <c r="U7" s="250"/>
      <c r="W7" s="290"/>
      <c r="X7" s="290"/>
    </row>
    <row r="8" spans="1:24" ht="0.75" hidden="1" customHeight="1">
      <c r="B8" s="104"/>
      <c r="C8" s="99"/>
      <c r="D8" s="99"/>
      <c r="E8" s="99"/>
      <c r="F8" s="99"/>
      <c r="G8" s="99"/>
      <c r="H8" s="99"/>
      <c r="I8" s="99"/>
      <c r="J8" s="99"/>
      <c r="K8" s="99"/>
      <c r="L8" s="99"/>
      <c r="M8" s="99"/>
      <c r="N8" s="99"/>
      <c r="O8" s="99"/>
      <c r="P8" s="99"/>
      <c r="Q8" s="99"/>
      <c r="R8" s="99"/>
      <c r="S8" s="99"/>
      <c r="T8" s="99"/>
      <c r="U8" s="108"/>
    </row>
    <row r="9" spans="1:24" hidden="1">
      <c r="B9" s="109"/>
      <c r="C9" s="110"/>
      <c r="D9" s="110"/>
      <c r="E9" s="110"/>
      <c r="F9" s="110"/>
      <c r="G9" s="110"/>
      <c r="H9" s="110"/>
      <c r="I9" s="110"/>
      <c r="J9" s="110"/>
      <c r="K9" s="110"/>
      <c r="L9" s="110"/>
      <c r="M9" s="110"/>
      <c r="N9" s="110"/>
      <c r="O9" s="110"/>
      <c r="P9" s="110"/>
      <c r="Q9" s="110"/>
      <c r="R9" s="110"/>
      <c r="S9" s="110"/>
      <c r="T9" s="110"/>
      <c r="U9" s="111"/>
    </row>
    <row r="10" spans="1:24" ht="3" customHeight="1">
      <c r="B10" s="104"/>
      <c r="C10" s="99"/>
      <c r="D10" s="99"/>
      <c r="E10" s="99"/>
      <c r="F10" s="99"/>
      <c r="G10" s="99"/>
      <c r="H10" s="99"/>
      <c r="I10" s="99"/>
      <c r="J10" s="99"/>
      <c r="K10" s="99"/>
      <c r="L10" s="99"/>
      <c r="M10" s="99"/>
      <c r="N10" s="99"/>
      <c r="O10" s="99"/>
      <c r="P10" s="99"/>
      <c r="Q10" s="99"/>
      <c r="R10" s="110"/>
      <c r="S10" s="110"/>
      <c r="T10" s="110"/>
      <c r="U10" s="111"/>
    </row>
    <row r="11" spans="1:24" ht="20.25" customHeight="1">
      <c r="B11" s="112">
        <v>1</v>
      </c>
      <c r="C11" s="113" t="s">
        <v>78</v>
      </c>
      <c r="D11" s="114"/>
      <c r="E11" s="114"/>
      <c r="F11" s="114"/>
      <c r="G11" s="114"/>
      <c r="H11" s="114"/>
      <c r="I11" s="114"/>
      <c r="J11" s="114"/>
      <c r="K11" s="114"/>
      <c r="L11" s="114"/>
      <c r="M11" s="114"/>
      <c r="N11" s="114"/>
      <c r="O11" s="114"/>
      <c r="P11" s="114"/>
      <c r="Q11" s="115" t="s">
        <v>8</v>
      </c>
      <c r="R11" s="251">
        <f>'Salary Data'!C33</f>
        <v>1045000</v>
      </c>
      <c r="S11" s="251"/>
      <c r="T11" s="251"/>
      <c r="U11" s="252"/>
    </row>
    <row r="12" spans="1:24" ht="15">
      <c r="B12" s="112">
        <v>2</v>
      </c>
      <c r="C12" s="113" t="s">
        <v>79</v>
      </c>
      <c r="D12" s="114"/>
      <c r="E12" s="114"/>
      <c r="F12" s="114"/>
      <c r="G12" s="114"/>
      <c r="H12" s="114"/>
      <c r="I12" s="114"/>
      <c r="J12" s="114"/>
      <c r="K12" s="114"/>
      <c r="L12" s="114"/>
      <c r="M12" s="114"/>
      <c r="N12" s="114"/>
      <c r="O12" s="114"/>
      <c r="P12" s="114"/>
      <c r="Q12" s="115"/>
      <c r="R12" s="114"/>
      <c r="S12" s="114"/>
      <c r="T12" s="114"/>
      <c r="U12" s="116"/>
    </row>
    <row r="13" spans="1:24" ht="15">
      <c r="B13" s="112"/>
      <c r="C13" s="117">
        <v>1</v>
      </c>
      <c r="D13" s="118" t="s">
        <v>174</v>
      </c>
      <c r="E13" s="118"/>
      <c r="F13" s="118"/>
      <c r="G13" s="118"/>
      <c r="H13" s="118"/>
      <c r="I13" s="118"/>
      <c r="J13" s="118"/>
      <c r="K13" s="118"/>
      <c r="L13" s="118"/>
      <c r="M13" s="115" t="s">
        <v>8</v>
      </c>
      <c r="N13" s="259">
        <v>0</v>
      </c>
      <c r="O13" s="259"/>
      <c r="P13" s="259"/>
      <c r="Q13" s="115"/>
      <c r="R13" s="114"/>
      <c r="S13" s="114"/>
      <c r="T13" s="114"/>
      <c r="U13" s="116"/>
    </row>
    <row r="14" spans="1:24" ht="15">
      <c r="B14" s="112"/>
      <c r="C14" s="117">
        <v>2</v>
      </c>
      <c r="D14" s="118" t="s">
        <v>178</v>
      </c>
      <c r="E14" s="118"/>
      <c r="F14" s="118"/>
      <c r="G14" s="118"/>
      <c r="H14" s="118"/>
      <c r="I14" s="118"/>
      <c r="J14" s="118"/>
      <c r="K14" s="118"/>
      <c r="L14" s="118"/>
      <c r="M14" s="115" t="s">
        <v>8</v>
      </c>
      <c r="N14" s="260"/>
      <c r="O14" s="260"/>
      <c r="P14" s="260"/>
      <c r="Q14" s="115"/>
      <c r="R14" s="114"/>
      <c r="S14" s="114"/>
      <c r="T14" s="114"/>
      <c r="U14" s="116"/>
    </row>
    <row r="15" spans="1:24" ht="15">
      <c r="B15" s="112"/>
      <c r="C15" s="117">
        <v>3</v>
      </c>
      <c r="D15" s="118" t="s">
        <v>177</v>
      </c>
      <c r="E15" s="118"/>
      <c r="F15" s="118"/>
      <c r="G15" s="118"/>
      <c r="H15" s="118"/>
      <c r="I15" s="118" t="s">
        <v>126</v>
      </c>
      <c r="J15" s="118"/>
      <c r="K15" s="118"/>
      <c r="L15" s="118"/>
      <c r="M15" s="115" t="s">
        <v>8</v>
      </c>
      <c r="N15" s="259">
        <v>0</v>
      </c>
      <c r="O15" s="259"/>
      <c r="P15" s="259"/>
      <c r="Q15" s="115"/>
      <c r="R15" s="114"/>
      <c r="S15" s="114"/>
      <c r="T15" s="114"/>
      <c r="U15" s="116"/>
    </row>
    <row r="16" spans="1:24" ht="15">
      <c r="B16" s="112"/>
      <c r="C16" s="117">
        <v>4</v>
      </c>
      <c r="D16" s="118" t="s">
        <v>155</v>
      </c>
      <c r="E16" s="118"/>
      <c r="F16" s="118"/>
      <c r="G16" s="118"/>
      <c r="H16" s="118"/>
      <c r="I16" s="118"/>
      <c r="J16" s="118"/>
      <c r="K16" s="118"/>
      <c r="L16" s="118"/>
      <c r="M16" s="115" t="s">
        <v>8</v>
      </c>
      <c r="N16" s="260">
        <v>0</v>
      </c>
      <c r="O16" s="260"/>
      <c r="P16" s="260"/>
      <c r="Q16" s="115"/>
      <c r="R16" s="114"/>
      <c r="S16" s="114"/>
      <c r="T16" s="114"/>
      <c r="U16" s="116"/>
    </row>
    <row r="17" spans="2:24" ht="15">
      <c r="B17" s="112"/>
      <c r="C17" s="261">
        <v>5</v>
      </c>
      <c r="D17" s="118" t="s">
        <v>167</v>
      </c>
      <c r="E17" s="118"/>
      <c r="F17" s="118"/>
      <c r="G17" s="118"/>
      <c r="H17" s="118"/>
      <c r="I17" s="118"/>
      <c r="J17" s="118"/>
      <c r="K17" s="118"/>
      <c r="L17" s="118"/>
      <c r="M17" s="262" t="s">
        <v>8</v>
      </c>
      <c r="N17" s="304">
        <v>0</v>
      </c>
      <c r="O17" s="304"/>
      <c r="P17" s="304"/>
      <c r="Q17" s="115"/>
      <c r="R17" s="114"/>
      <c r="S17" s="114"/>
      <c r="T17" s="114"/>
      <c r="U17" s="116"/>
    </row>
    <row r="18" spans="2:24" ht="1.5" hidden="1" customHeight="1">
      <c r="B18" s="112"/>
      <c r="C18" s="261"/>
      <c r="D18" s="118"/>
      <c r="E18" s="118"/>
      <c r="F18" s="118"/>
      <c r="G18" s="118"/>
      <c r="H18" s="118"/>
      <c r="I18" s="118"/>
      <c r="J18" s="118"/>
      <c r="K18" s="118"/>
      <c r="L18" s="118"/>
      <c r="M18" s="262"/>
      <c r="N18" s="305"/>
      <c r="O18" s="305"/>
      <c r="P18" s="305"/>
      <c r="Q18" s="115"/>
      <c r="R18" s="114"/>
      <c r="S18" s="114"/>
      <c r="T18" s="114"/>
      <c r="U18" s="116"/>
    </row>
    <row r="19" spans="2:24" ht="15">
      <c r="B19" s="112">
        <v>3</v>
      </c>
      <c r="C19" s="263" t="s">
        <v>198</v>
      </c>
      <c r="D19" s="263"/>
      <c r="E19" s="263"/>
      <c r="F19" s="263"/>
      <c r="G19" s="263"/>
      <c r="H19" s="263"/>
      <c r="I19" s="263"/>
      <c r="J19" s="263"/>
      <c r="K19" s="263"/>
      <c r="L19" s="263"/>
      <c r="M19" s="115" t="s">
        <v>8</v>
      </c>
      <c r="N19" s="260">
        <f>SUM(N13:P18)</f>
        <v>0</v>
      </c>
      <c r="O19" s="260"/>
      <c r="P19" s="260"/>
      <c r="Q19" s="115"/>
      <c r="R19" s="114"/>
      <c r="S19" s="114"/>
      <c r="T19" s="114"/>
      <c r="U19" s="116"/>
    </row>
    <row r="20" spans="2:24" ht="15.75">
      <c r="B20" s="112">
        <v>4</v>
      </c>
      <c r="C20" s="160" t="s">
        <v>157</v>
      </c>
      <c r="D20" s="161"/>
      <c r="E20" s="161"/>
      <c r="F20" s="161"/>
      <c r="G20" s="119"/>
      <c r="H20" s="119"/>
      <c r="I20" s="119"/>
      <c r="J20" s="119"/>
      <c r="K20" s="119"/>
      <c r="L20" s="120"/>
      <c r="M20" s="115"/>
      <c r="N20" s="121"/>
      <c r="O20" s="121"/>
      <c r="P20" s="121"/>
      <c r="Q20" s="115"/>
      <c r="R20" s="114"/>
      <c r="S20" s="114"/>
      <c r="T20" s="114"/>
      <c r="U20" s="116"/>
    </row>
    <row r="21" spans="2:24" ht="15">
      <c r="B21" s="112"/>
      <c r="C21" s="162">
        <v>1</v>
      </c>
      <c r="D21" s="302" t="s">
        <v>196</v>
      </c>
      <c r="E21" s="302"/>
      <c r="F21" s="302"/>
      <c r="G21" s="302"/>
      <c r="H21" s="302"/>
      <c r="I21" s="302"/>
      <c r="J21" s="302"/>
      <c r="K21" s="302"/>
      <c r="L21" s="120"/>
      <c r="M21" s="115" t="s">
        <v>8</v>
      </c>
      <c r="N21" s="303">
        <f>'Salary Data'!C32</f>
        <v>0</v>
      </c>
      <c r="O21" s="303"/>
      <c r="P21" s="303"/>
      <c r="Q21" s="115"/>
      <c r="R21" s="114"/>
      <c r="S21" s="114"/>
      <c r="T21" s="114"/>
      <c r="U21" s="116"/>
    </row>
    <row r="22" spans="2:24" ht="15">
      <c r="B22" s="112">
        <v>5</v>
      </c>
      <c r="C22" s="113" t="s">
        <v>158</v>
      </c>
      <c r="D22" s="118"/>
      <c r="E22" s="118"/>
      <c r="F22" s="118"/>
      <c r="G22" s="118"/>
      <c r="H22" s="118"/>
      <c r="I22" s="118"/>
      <c r="J22" s="118"/>
      <c r="K22" s="118"/>
      <c r="L22" s="118"/>
      <c r="M22" s="115"/>
      <c r="N22" s="126"/>
      <c r="O22" s="126"/>
      <c r="P22" s="126"/>
      <c r="Q22" s="115" t="s">
        <v>8</v>
      </c>
      <c r="R22" s="246">
        <f>R11+N21</f>
        <v>1045000</v>
      </c>
      <c r="S22" s="246"/>
      <c r="T22" s="246"/>
      <c r="U22" s="247"/>
    </row>
    <row r="23" spans="2:24" ht="15">
      <c r="B23" s="112">
        <v>6</v>
      </c>
      <c r="C23" s="113" t="s">
        <v>179</v>
      </c>
      <c r="D23" s="118"/>
      <c r="E23" s="118"/>
      <c r="F23" s="118"/>
      <c r="G23" s="118"/>
      <c r="H23" s="118"/>
      <c r="I23" s="118"/>
      <c r="J23" s="118"/>
      <c r="K23" s="118"/>
      <c r="L23" s="118"/>
      <c r="M23" s="115"/>
      <c r="N23" s="126"/>
      <c r="O23" s="126"/>
      <c r="P23" s="126"/>
      <c r="Q23" s="115"/>
      <c r="R23" s="114"/>
      <c r="S23" s="114"/>
      <c r="T23" s="114"/>
      <c r="U23" s="116"/>
    </row>
    <row r="24" spans="2:24" ht="15">
      <c r="B24" s="112"/>
      <c r="C24" s="117">
        <v>1</v>
      </c>
      <c r="D24" s="118" t="s">
        <v>80</v>
      </c>
      <c r="E24" s="118"/>
      <c r="F24" s="118"/>
      <c r="G24" s="118"/>
      <c r="H24" s="118"/>
      <c r="I24" s="118"/>
      <c r="J24" s="118"/>
      <c r="K24" s="118"/>
      <c r="L24" s="118"/>
      <c r="M24" s="115" t="s">
        <v>8</v>
      </c>
      <c r="N24" s="259">
        <v>0</v>
      </c>
      <c r="O24" s="259"/>
      <c r="P24" s="259"/>
      <c r="Q24" s="115"/>
      <c r="R24" s="114"/>
      <c r="S24" s="114"/>
      <c r="T24" s="114"/>
      <c r="U24" s="116"/>
    </row>
    <row r="25" spans="2:24" ht="15">
      <c r="B25" s="112"/>
      <c r="C25" s="117">
        <v>2</v>
      </c>
      <c r="D25" s="118" t="s">
        <v>20</v>
      </c>
      <c r="E25" s="118"/>
      <c r="F25" s="118"/>
      <c r="G25" s="118"/>
      <c r="H25" s="118"/>
      <c r="I25" s="118"/>
      <c r="J25" s="118"/>
      <c r="K25" s="118"/>
      <c r="L25" s="118"/>
      <c r="M25" s="115" t="s">
        <v>8</v>
      </c>
      <c r="N25" s="259">
        <v>0</v>
      </c>
      <c r="O25" s="259"/>
      <c r="P25" s="259"/>
      <c r="Q25" s="115"/>
      <c r="R25" s="114"/>
      <c r="S25" s="114"/>
      <c r="T25" s="114"/>
      <c r="U25" s="116"/>
    </row>
    <row r="26" spans="2:24" ht="15">
      <c r="B26" s="112"/>
      <c r="C26" s="117">
        <v>3</v>
      </c>
      <c r="D26" s="118" t="s">
        <v>81</v>
      </c>
      <c r="E26" s="118"/>
      <c r="F26" s="118"/>
      <c r="G26" s="118"/>
      <c r="H26" s="118"/>
      <c r="I26" s="118"/>
      <c r="J26" s="118"/>
      <c r="K26" s="118"/>
      <c r="L26" s="118"/>
      <c r="M26" s="115" t="s">
        <v>8</v>
      </c>
      <c r="N26" s="259">
        <v>0</v>
      </c>
      <c r="O26" s="259"/>
      <c r="P26" s="259"/>
      <c r="Q26" s="115"/>
      <c r="R26" s="114"/>
      <c r="S26" s="114"/>
      <c r="T26" s="114"/>
      <c r="U26" s="116"/>
    </row>
    <row r="27" spans="2:24" ht="15">
      <c r="B27" s="112"/>
      <c r="C27" s="117">
        <v>4</v>
      </c>
      <c r="D27" s="118" t="s">
        <v>82</v>
      </c>
      <c r="E27" s="118"/>
      <c r="F27" s="118"/>
      <c r="G27" s="118"/>
      <c r="H27" s="118"/>
      <c r="I27" s="132"/>
      <c r="J27" s="118"/>
      <c r="K27" s="118"/>
      <c r="L27" s="118"/>
      <c r="M27" s="115" t="s">
        <v>8</v>
      </c>
      <c r="N27" s="259">
        <v>0</v>
      </c>
      <c r="O27" s="259"/>
      <c r="P27" s="259"/>
      <c r="Q27" s="115"/>
      <c r="R27" s="114"/>
      <c r="S27" s="114"/>
      <c r="T27" s="114"/>
      <c r="U27" s="116"/>
      <c r="W27" s="127"/>
    </row>
    <row r="28" spans="2:24" ht="15">
      <c r="B28" s="112"/>
      <c r="C28" s="117">
        <v>5</v>
      </c>
      <c r="D28" s="118" t="s">
        <v>23</v>
      </c>
      <c r="E28" s="118"/>
      <c r="F28" s="118"/>
      <c r="G28" s="118"/>
      <c r="H28" s="118"/>
      <c r="I28" s="118"/>
      <c r="J28" s="118"/>
      <c r="K28" s="118"/>
      <c r="L28" s="118"/>
      <c r="M28" s="115" t="s">
        <v>8</v>
      </c>
      <c r="N28" s="259">
        <v>0</v>
      </c>
      <c r="O28" s="259"/>
      <c r="P28" s="259"/>
      <c r="Q28" s="115"/>
      <c r="R28" s="114"/>
      <c r="S28" s="114"/>
      <c r="T28" s="114"/>
      <c r="U28" s="116"/>
    </row>
    <row r="29" spans="2:24" ht="15">
      <c r="B29" s="112"/>
      <c r="C29" s="117">
        <v>6</v>
      </c>
      <c r="D29" s="118" t="s">
        <v>169</v>
      </c>
      <c r="E29" s="118"/>
      <c r="F29" s="118"/>
      <c r="G29" s="118"/>
      <c r="H29" s="118"/>
      <c r="I29" s="118"/>
      <c r="J29" s="118"/>
      <c r="K29" s="118"/>
      <c r="L29" s="118"/>
      <c r="M29" s="115" t="s">
        <v>8</v>
      </c>
      <c r="N29" s="272">
        <v>0</v>
      </c>
      <c r="O29" s="272"/>
      <c r="P29" s="272"/>
      <c r="Q29" s="115"/>
      <c r="R29" s="114"/>
      <c r="S29" s="114"/>
      <c r="T29" s="114"/>
      <c r="U29" s="116"/>
      <c r="W29" s="266" t="s">
        <v>188</v>
      </c>
      <c r="X29" s="267"/>
    </row>
    <row r="30" spans="2:24" ht="15">
      <c r="B30" s="112"/>
      <c r="C30" s="117">
        <v>7</v>
      </c>
      <c r="D30" s="118" t="s">
        <v>22</v>
      </c>
      <c r="E30" s="118"/>
      <c r="F30" s="118"/>
      <c r="G30" s="118"/>
      <c r="H30" s="118"/>
      <c r="I30" s="118"/>
      <c r="J30" s="118"/>
      <c r="K30" s="118"/>
      <c r="L30" s="118"/>
      <c r="M30" s="115" t="s">
        <v>8</v>
      </c>
      <c r="N30" s="272">
        <v>0</v>
      </c>
      <c r="O30" s="272"/>
      <c r="P30" s="272"/>
      <c r="Q30" s="115"/>
      <c r="R30" s="114"/>
      <c r="S30" s="114"/>
      <c r="T30" s="114"/>
      <c r="U30" s="116"/>
      <c r="W30" s="268"/>
      <c r="X30" s="269"/>
    </row>
    <row r="31" spans="2:24" ht="15">
      <c r="B31" s="112"/>
      <c r="C31" s="117">
        <v>8</v>
      </c>
      <c r="D31" s="118" t="s">
        <v>84</v>
      </c>
      <c r="E31" s="118"/>
      <c r="F31" s="118"/>
      <c r="G31" s="118"/>
      <c r="H31" s="118"/>
      <c r="I31" s="118"/>
      <c r="J31" s="118"/>
      <c r="K31" s="118"/>
      <c r="L31" s="118"/>
      <c r="M31" s="115" t="s">
        <v>8</v>
      </c>
      <c r="N31" s="306">
        <v>0</v>
      </c>
      <c r="O31" s="306"/>
      <c r="P31" s="306"/>
      <c r="Q31" s="115"/>
      <c r="R31" s="114"/>
      <c r="S31" s="114"/>
      <c r="T31" s="114"/>
      <c r="U31" s="116"/>
      <c r="W31" s="268"/>
      <c r="X31" s="269"/>
    </row>
    <row r="32" spans="2:24" ht="15">
      <c r="B32" s="112"/>
      <c r="C32" s="117">
        <v>9</v>
      </c>
      <c r="D32" s="118" t="s">
        <v>85</v>
      </c>
      <c r="E32" s="118"/>
      <c r="F32" s="118"/>
      <c r="G32" s="118"/>
      <c r="H32" s="118"/>
      <c r="I32" s="118"/>
      <c r="J32" s="118"/>
      <c r="K32" s="118"/>
      <c r="L32" s="118"/>
      <c r="M32" s="115" t="s">
        <v>8</v>
      </c>
      <c r="N32" s="306">
        <v>0</v>
      </c>
      <c r="O32" s="306"/>
      <c r="P32" s="306"/>
      <c r="Q32" s="115"/>
      <c r="R32" s="114"/>
      <c r="S32" s="114"/>
      <c r="T32" s="114"/>
      <c r="U32" s="116"/>
      <c r="W32" s="270"/>
      <c r="X32" s="271"/>
    </row>
    <row r="33" spans="2:31" ht="15">
      <c r="B33" s="112"/>
      <c r="C33" s="117">
        <v>10</v>
      </c>
      <c r="D33" s="118" t="s">
        <v>86</v>
      </c>
      <c r="E33" s="118"/>
      <c r="F33" s="118"/>
      <c r="G33" s="118"/>
      <c r="H33" s="118"/>
      <c r="I33" s="118"/>
      <c r="J33" s="118"/>
      <c r="K33" s="118"/>
      <c r="L33" s="118"/>
      <c r="M33" s="115" t="s">
        <v>8</v>
      </c>
      <c r="N33" s="306">
        <v>0</v>
      </c>
      <c r="O33" s="306"/>
      <c r="P33" s="306"/>
      <c r="Q33" s="115"/>
      <c r="R33" s="114"/>
      <c r="S33" s="114"/>
      <c r="T33" s="114"/>
      <c r="U33" s="116"/>
    </row>
    <row r="34" spans="2:31" ht="15">
      <c r="B34" s="112"/>
      <c r="C34" s="117">
        <v>11</v>
      </c>
      <c r="D34" s="118" t="s">
        <v>171</v>
      </c>
      <c r="E34" s="118"/>
      <c r="F34" s="118"/>
      <c r="G34" s="118"/>
      <c r="H34" s="118"/>
      <c r="I34" s="118"/>
      <c r="J34" s="118"/>
      <c r="K34" s="118"/>
      <c r="L34" s="118"/>
      <c r="M34" s="115" t="s">
        <v>8</v>
      </c>
      <c r="N34" s="306">
        <v>0</v>
      </c>
      <c r="O34" s="306"/>
      <c r="P34" s="306"/>
      <c r="Q34" s="115"/>
      <c r="R34" s="114"/>
      <c r="S34" s="114"/>
      <c r="T34" s="114"/>
      <c r="U34" s="116"/>
    </row>
    <row r="35" spans="2:31" ht="15">
      <c r="B35" s="112"/>
      <c r="C35" s="117">
        <v>12</v>
      </c>
      <c r="D35" s="307" t="s">
        <v>87</v>
      </c>
      <c r="E35" s="307"/>
      <c r="F35" s="307"/>
      <c r="G35" s="307"/>
      <c r="H35" s="307"/>
      <c r="I35" s="307"/>
      <c r="J35" s="307"/>
      <c r="K35" s="307"/>
      <c r="L35" s="307"/>
      <c r="M35" s="115" t="s">
        <v>8</v>
      </c>
      <c r="N35" s="306">
        <v>0</v>
      </c>
      <c r="O35" s="306"/>
      <c r="P35" s="306"/>
      <c r="Q35" s="115"/>
      <c r="R35" s="114"/>
      <c r="S35" s="114"/>
      <c r="T35" s="114"/>
      <c r="U35" s="116"/>
      <c r="W35" s="308"/>
      <c r="X35" s="308"/>
      <c r="Y35" s="53"/>
      <c r="Z35" s="53"/>
      <c r="AA35" s="53"/>
      <c r="AB35" s="53"/>
      <c r="AC35" s="53"/>
      <c r="AD35" s="53"/>
      <c r="AE35" s="53"/>
    </row>
    <row r="36" spans="2:31" ht="15">
      <c r="B36" s="112"/>
      <c r="C36" s="263" t="s">
        <v>88</v>
      </c>
      <c r="D36" s="263"/>
      <c r="E36" s="263"/>
      <c r="F36" s="263"/>
      <c r="G36" s="263"/>
      <c r="H36" s="263"/>
      <c r="I36" s="263"/>
      <c r="J36" s="263"/>
      <c r="K36" s="263"/>
      <c r="L36" s="263"/>
      <c r="M36" s="115" t="s">
        <v>8</v>
      </c>
      <c r="N36" s="306">
        <f>IF(SUM(N24:N35)&gt;150001,150000,SUM(N24:N35))</f>
        <v>0</v>
      </c>
      <c r="O36" s="306"/>
      <c r="P36" s="306"/>
      <c r="Q36" s="115"/>
      <c r="R36" s="114"/>
      <c r="S36" s="114"/>
      <c r="T36" s="114"/>
      <c r="U36" s="116"/>
      <c r="W36" s="308"/>
      <c r="X36" s="308"/>
      <c r="Y36" s="53"/>
      <c r="Z36" s="53"/>
      <c r="AA36" s="53"/>
      <c r="AB36" s="53"/>
      <c r="AC36" s="53"/>
      <c r="AD36" s="53"/>
      <c r="AE36" s="53"/>
    </row>
    <row r="37" spans="2:31" ht="15">
      <c r="B37" s="112">
        <v>7</v>
      </c>
      <c r="C37" s="113" t="s">
        <v>175</v>
      </c>
      <c r="D37" s="120"/>
      <c r="E37" s="120"/>
      <c r="F37" s="120"/>
      <c r="G37" s="120"/>
      <c r="H37" s="120"/>
      <c r="I37" s="120"/>
      <c r="J37" s="120"/>
      <c r="K37" s="120"/>
      <c r="L37" s="120"/>
      <c r="M37" s="115" t="s">
        <v>8</v>
      </c>
      <c r="N37" s="306">
        <v>0</v>
      </c>
      <c r="O37" s="306"/>
      <c r="P37" s="306"/>
      <c r="Q37" s="115"/>
      <c r="R37" s="114"/>
      <c r="S37" s="114"/>
      <c r="T37" s="114"/>
      <c r="U37" s="116"/>
      <c r="W37" s="308"/>
      <c r="X37" s="308"/>
      <c r="Y37" s="53"/>
      <c r="Z37" s="53"/>
      <c r="AA37" s="53"/>
      <c r="AB37" s="53"/>
      <c r="AC37" s="53"/>
      <c r="AD37" s="53"/>
      <c r="AE37" s="53"/>
    </row>
    <row r="38" spans="2:31" ht="15">
      <c r="B38" s="112">
        <v>8</v>
      </c>
      <c r="C38" s="113" t="s">
        <v>89</v>
      </c>
      <c r="D38" s="118"/>
      <c r="E38" s="118"/>
      <c r="F38" s="118"/>
      <c r="G38" s="118"/>
      <c r="H38" s="118"/>
      <c r="I38" s="118"/>
      <c r="J38" s="118"/>
      <c r="K38" s="118"/>
      <c r="L38" s="118"/>
      <c r="M38" s="115"/>
      <c r="N38" s="309"/>
      <c r="O38" s="309"/>
      <c r="P38" s="309"/>
      <c r="Q38" s="115"/>
      <c r="R38" s="114"/>
      <c r="S38" s="114"/>
      <c r="T38" s="114"/>
      <c r="U38" s="116"/>
      <c r="W38" s="308"/>
      <c r="X38" s="308"/>
      <c r="Y38" s="53"/>
      <c r="Z38" s="53"/>
      <c r="AA38" s="53"/>
      <c r="AB38" s="53"/>
      <c r="AC38" s="53"/>
      <c r="AD38" s="53"/>
      <c r="AE38" s="53"/>
    </row>
    <row r="39" spans="2:31" ht="15">
      <c r="B39" s="112"/>
      <c r="C39" s="117">
        <v>1</v>
      </c>
      <c r="D39" s="118" t="s">
        <v>90</v>
      </c>
      <c r="E39" s="118"/>
      <c r="F39" s="118"/>
      <c r="G39" s="118"/>
      <c r="H39" s="118"/>
      <c r="I39" s="118"/>
      <c r="J39" s="118"/>
      <c r="K39" s="118"/>
      <c r="L39" s="118"/>
      <c r="M39" s="115" t="s">
        <v>8</v>
      </c>
      <c r="N39" s="305">
        <f>IF(SUM(N24:N35)&gt;150001,150000,SUM(N24:N35))</f>
        <v>0</v>
      </c>
      <c r="O39" s="305"/>
      <c r="P39" s="305"/>
      <c r="Q39" s="115"/>
      <c r="R39" s="280"/>
      <c r="S39" s="280"/>
      <c r="T39" s="280"/>
      <c r="U39" s="116"/>
      <c r="W39" s="308"/>
      <c r="X39" s="308"/>
      <c r="Y39" s="53"/>
      <c r="Z39" s="53"/>
      <c r="AA39" s="53"/>
      <c r="AB39" s="53"/>
      <c r="AC39" s="53"/>
      <c r="AD39" s="53"/>
      <c r="AE39" s="53"/>
    </row>
    <row r="40" spans="2:31" ht="15">
      <c r="B40" s="112"/>
      <c r="C40" s="117">
        <v>2</v>
      </c>
      <c r="D40" s="118" t="s">
        <v>91</v>
      </c>
      <c r="E40" s="118"/>
      <c r="F40" s="118"/>
      <c r="G40" s="118"/>
      <c r="H40" s="118"/>
      <c r="I40" s="118"/>
      <c r="J40" s="118"/>
      <c r="K40" s="118"/>
      <c r="L40" s="118"/>
      <c r="M40" s="115" t="s">
        <v>8</v>
      </c>
      <c r="N40" s="306">
        <v>0</v>
      </c>
      <c r="O40" s="306"/>
      <c r="P40" s="306"/>
      <c r="Q40" s="115"/>
      <c r="R40" s="280"/>
      <c r="S40" s="280"/>
      <c r="T40" s="280"/>
      <c r="U40" s="116"/>
      <c r="W40" s="53"/>
      <c r="X40" s="53"/>
      <c r="Y40" s="53"/>
      <c r="Z40" s="53"/>
      <c r="AA40" s="53"/>
      <c r="AB40" s="53"/>
      <c r="AC40" s="53"/>
      <c r="AD40" s="53"/>
      <c r="AE40" s="53"/>
    </row>
    <row r="41" spans="2:31" ht="15">
      <c r="B41" s="112"/>
      <c r="C41" s="117">
        <v>3</v>
      </c>
      <c r="D41" s="118" t="s">
        <v>92</v>
      </c>
      <c r="E41" s="118"/>
      <c r="F41" s="118"/>
      <c r="G41" s="118"/>
      <c r="H41" s="118"/>
      <c r="I41" s="118"/>
      <c r="J41" s="118"/>
      <c r="K41" s="118"/>
      <c r="L41" s="118"/>
      <c r="M41" s="115" t="s">
        <v>8</v>
      </c>
      <c r="N41" s="306">
        <v>0</v>
      </c>
      <c r="O41" s="306"/>
      <c r="P41" s="306"/>
      <c r="Q41" s="115"/>
      <c r="R41" s="282"/>
      <c r="S41" s="282"/>
      <c r="T41" s="282"/>
      <c r="U41" s="116"/>
      <c r="W41" s="163"/>
      <c r="X41" s="53"/>
      <c r="Y41" s="53"/>
      <c r="Z41" s="53"/>
      <c r="AA41" s="53"/>
      <c r="AB41" s="53"/>
      <c r="AC41" s="53"/>
      <c r="AD41" s="53"/>
      <c r="AE41" s="53"/>
    </row>
    <row r="42" spans="2:31" ht="17.25" customHeight="1">
      <c r="B42" s="112"/>
      <c r="C42" s="117">
        <v>4</v>
      </c>
      <c r="D42" s="118" t="s">
        <v>96</v>
      </c>
      <c r="E42" s="118"/>
      <c r="F42" s="118"/>
      <c r="G42" s="118"/>
      <c r="H42" s="118"/>
      <c r="I42" s="118"/>
      <c r="J42" s="118"/>
      <c r="K42" s="118"/>
      <c r="L42" s="118"/>
      <c r="M42" s="115" t="s">
        <v>8</v>
      </c>
      <c r="N42" s="306">
        <v>0</v>
      </c>
      <c r="O42" s="306"/>
      <c r="P42" s="306"/>
      <c r="Q42" s="115"/>
      <c r="R42" s="282"/>
      <c r="S42" s="282"/>
      <c r="T42" s="282"/>
      <c r="U42" s="116"/>
      <c r="W42" s="163"/>
      <c r="X42" s="53"/>
      <c r="Y42" s="53"/>
      <c r="Z42" s="53"/>
      <c r="AA42" s="53"/>
      <c r="AB42" s="53"/>
      <c r="AC42" s="53"/>
      <c r="AD42" s="53"/>
      <c r="AE42" s="53"/>
    </row>
    <row r="43" spans="2:31" ht="15">
      <c r="B43" s="112"/>
      <c r="C43" s="117">
        <v>5</v>
      </c>
      <c r="D43" s="118" t="s">
        <v>94</v>
      </c>
      <c r="E43" s="118"/>
      <c r="F43" s="118"/>
      <c r="G43" s="118"/>
      <c r="H43" s="118"/>
      <c r="I43" s="118"/>
      <c r="J43" s="118"/>
      <c r="K43" s="118"/>
      <c r="L43" s="118"/>
      <c r="M43" s="115" t="s">
        <v>8</v>
      </c>
      <c r="N43" s="306">
        <v>0</v>
      </c>
      <c r="O43" s="306"/>
      <c r="P43" s="306"/>
      <c r="Q43" s="115"/>
      <c r="R43" s="114"/>
      <c r="S43" s="114"/>
      <c r="T43" s="114"/>
      <c r="U43" s="116"/>
      <c r="W43" s="53"/>
      <c r="X43" s="53"/>
      <c r="Y43" s="53"/>
      <c r="Z43" s="53"/>
      <c r="AA43" s="53"/>
      <c r="AB43" s="53"/>
      <c r="AC43" s="53"/>
      <c r="AD43" s="53"/>
      <c r="AE43" s="53"/>
    </row>
    <row r="44" spans="2:31" ht="15">
      <c r="B44" s="112"/>
      <c r="C44" s="117">
        <v>6</v>
      </c>
      <c r="D44" s="118" t="s">
        <v>97</v>
      </c>
      <c r="E44" s="118"/>
      <c r="F44" s="118"/>
      <c r="G44" s="118"/>
      <c r="H44" s="118"/>
      <c r="I44" s="118"/>
      <c r="J44" s="118"/>
      <c r="K44" s="118"/>
      <c r="L44" s="118"/>
      <c r="M44" s="115" t="s">
        <v>8</v>
      </c>
      <c r="N44" s="306">
        <v>0</v>
      </c>
      <c r="O44" s="306"/>
      <c r="P44" s="306"/>
      <c r="Q44" s="115"/>
      <c r="R44" s="114"/>
      <c r="S44" s="114"/>
      <c r="T44" s="114"/>
      <c r="U44" s="116"/>
    </row>
    <row r="45" spans="2:31" ht="15">
      <c r="B45" s="112"/>
      <c r="C45" s="117">
        <v>7</v>
      </c>
      <c r="D45" s="118" t="s">
        <v>98</v>
      </c>
      <c r="E45" s="118"/>
      <c r="F45" s="118"/>
      <c r="G45" s="118"/>
      <c r="H45" s="118"/>
      <c r="I45" s="118"/>
      <c r="J45" s="118"/>
      <c r="K45" s="118"/>
      <c r="L45" s="118"/>
      <c r="M45" s="115" t="s">
        <v>8</v>
      </c>
      <c r="N45" s="306">
        <v>0</v>
      </c>
      <c r="O45" s="306"/>
      <c r="P45" s="306"/>
      <c r="Q45" s="115"/>
      <c r="R45" s="114"/>
      <c r="S45" s="114"/>
      <c r="T45" s="114"/>
      <c r="U45" s="116"/>
    </row>
    <row r="46" spans="2:31" ht="15">
      <c r="B46" s="112"/>
      <c r="C46" s="117">
        <v>8</v>
      </c>
      <c r="D46" s="118" t="s">
        <v>159</v>
      </c>
      <c r="E46" s="118"/>
      <c r="F46" s="118"/>
      <c r="G46" s="118"/>
      <c r="H46" s="118"/>
      <c r="I46" s="118"/>
      <c r="J46" s="118"/>
      <c r="K46" s="118"/>
      <c r="L46" s="118"/>
      <c r="M46" s="115" t="s">
        <v>8</v>
      </c>
      <c r="N46" s="306">
        <v>0</v>
      </c>
      <c r="O46" s="306"/>
      <c r="P46" s="306"/>
      <c r="Q46" s="115"/>
      <c r="R46" s="114"/>
      <c r="S46" s="114"/>
      <c r="T46" s="114"/>
      <c r="U46" s="116"/>
      <c r="X46" s="118"/>
      <c r="Y46" s="118"/>
      <c r="Z46" s="118"/>
      <c r="AA46" s="118"/>
      <c r="AB46" s="118"/>
      <c r="AC46" s="118"/>
    </row>
    <row r="47" spans="2:31" ht="15">
      <c r="B47" s="112"/>
      <c r="C47" s="287" t="s">
        <v>180</v>
      </c>
      <c r="D47" s="287"/>
      <c r="E47" s="287"/>
      <c r="F47" s="287"/>
      <c r="G47" s="287"/>
      <c r="H47" s="287"/>
      <c r="I47" s="287"/>
      <c r="J47" s="287"/>
      <c r="K47" s="287"/>
      <c r="L47" s="287"/>
      <c r="M47" s="115" t="s">
        <v>8</v>
      </c>
      <c r="N47" s="260">
        <f>SUM(N39:P46)</f>
        <v>0</v>
      </c>
      <c r="O47" s="260"/>
      <c r="P47" s="260"/>
      <c r="Q47" s="115"/>
      <c r="R47" s="114"/>
      <c r="S47" s="114"/>
      <c r="T47" s="114"/>
      <c r="U47" s="116"/>
    </row>
    <row r="48" spans="2:31" ht="15">
      <c r="B48" s="112">
        <v>9</v>
      </c>
      <c r="C48" s="113" t="s">
        <v>160</v>
      </c>
      <c r="D48" s="118"/>
      <c r="E48" s="118"/>
      <c r="F48" s="118"/>
      <c r="G48" s="118"/>
      <c r="H48" s="118"/>
      <c r="I48" s="118"/>
      <c r="J48" s="118"/>
      <c r="K48" s="118"/>
      <c r="L48" s="118"/>
      <c r="M48" s="115"/>
      <c r="N48" s="114"/>
      <c r="O48" s="114"/>
      <c r="P48" s="114"/>
      <c r="Q48" s="115" t="s">
        <v>8</v>
      </c>
      <c r="R48" s="246">
        <f>R22-N37-N47</f>
        <v>1045000</v>
      </c>
      <c r="S48" s="246"/>
      <c r="T48" s="246"/>
      <c r="U48" s="247"/>
    </row>
    <row r="49" spans="2:25" ht="15">
      <c r="B49" s="112">
        <v>10</v>
      </c>
      <c r="C49" s="113" t="s">
        <v>99</v>
      </c>
      <c r="D49" s="118"/>
      <c r="E49" s="118"/>
      <c r="F49" s="118"/>
      <c r="G49" s="118"/>
      <c r="H49" s="118"/>
      <c r="I49" s="118"/>
      <c r="J49" s="118"/>
      <c r="K49" s="118"/>
      <c r="L49" s="118"/>
      <c r="M49" s="115"/>
      <c r="N49" s="114"/>
      <c r="O49" s="114"/>
      <c r="P49" s="114"/>
      <c r="Q49" s="115"/>
      <c r="R49" s="114"/>
      <c r="S49" s="114"/>
      <c r="T49" s="114"/>
      <c r="U49" s="116"/>
    </row>
    <row r="50" spans="2:25" ht="13.5" customHeight="1">
      <c r="B50" s="112"/>
      <c r="C50" s="133">
        <v>1</v>
      </c>
      <c r="D50" s="134" t="s">
        <v>100</v>
      </c>
      <c r="E50" s="134"/>
      <c r="F50" s="288">
        <v>250000</v>
      </c>
      <c r="G50" s="289"/>
      <c r="H50" s="135" t="s">
        <v>145</v>
      </c>
      <c r="I50" s="134"/>
      <c r="J50" s="134"/>
      <c r="K50" s="136"/>
      <c r="L50" s="136"/>
      <c r="M50" s="137" t="s">
        <v>8</v>
      </c>
      <c r="N50" s="284">
        <f>IF(R48&lt;250000,R48*0%,0)</f>
        <v>0</v>
      </c>
      <c r="O50" s="284"/>
      <c r="P50" s="284"/>
      <c r="Q50" s="115"/>
      <c r="R50" s="114"/>
      <c r="S50" s="114"/>
      <c r="T50" s="114"/>
      <c r="U50" s="116"/>
    </row>
    <row r="51" spans="2:25" ht="15">
      <c r="B51" s="112"/>
      <c r="C51" s="133">
        <v>2</v>
      </c>
      <c r="D51" s="134" t="s">
        <v>172</v>
      </c>
      <c r="E51" s="134"/>
      <c r="F51" s="134"/>
      <c r="G51" s="134"/>
      <c r="H51" s="134"/>
      <c r="I51" s="134"/>
      <c r="J51" s="134"/>
      <c r="K51" s="134"/>
      <c r="L51" s="134"/>
      <c r="M51" s="137" t="s">
        <v>8</v>
      </c>
      <c r="N51" s="284">
        <f>IF(AND(R48&gt;250000,R48&lt;500000),(R48-250000)*5%,IF(R48&gt;500000,250000*5%,0))</f>
        <v>12500</v>
      </c>
      <c r="O51" s="284"/>
      <c r="P51" s="284"/>
      <c r="Q51" s="115"/>
      <c r="R51" s="114"/>
      <c r="S51" s="114"/>
      <c r="T51" s="114"/>
      <c r="U51" s="116"/>
    </row>
    <row r="52" spans="2:25" ht="17.25" customHeight="1">
      <c r="B52" s="112"/>
      <c r="C52" s="133">
        <v>3</v>
      </c>
      <c r="D52" s="134" t="s">
        <v>181</v>
      </c>
      <c r="E52" s="134"/>
      <c r="F52" s="134"/>
      <c r="G52" s="134"/>
      <c r="H52" s="134"/>
      <c r="I52" s="134"/>
      <c r="J52" s="134"/>
      <c r="K52" s="134"/>
      <c r="L52" s="134"/>
      <c r="M52" s="137" t="s">
        <v>8</v>
      </c>
      <c r="N52" s="283">
        <f>IF(AND(R48&gt;250000,R48&lt;500000),(R48-250000)*10%,IF(R48&gt;500000,250000*10%,0))</f>
        <v>25000</v>
      </c>
      <c r="O52" s="284"/>
      <c r="P52" s="284"/>
      <c r="Q52" s="115"/>
      <c r="R52" s="114"/>
      <c r="S52" s="114"/>
      <c r="T52" s="114"/>
      <c r="U52" s="116"/>
    </row>
    <row r="53" spans="2:25" ht="15" customHeight="1">
      <c r="B53" s="112"/>
      <c r="C53" s="133">
        <v>4</v>
      </c>
      <c r="D53" s="134" t="s">
        <v>182</v>
      </c>
      <c r="E53" s="134"/>
      <c r="F53" s="134"/>
      <c r="G53" s="134"/>
      <c r="H53" s="134"/>
      <c r="I53" s="134"/>
      <c r="J53" s="134"/>
      <c r="K53" s="134"/>
      <c r="L53" s="134"/>
      <c r="M53" s="137" t="s">
        <v>8</v>
      </c>
      <c r="N53" s="283">
        <f>IF(AND(R48&gt;750000,R48&lt;1000000),(R48-500000)*15%,IF(R48&gt;1000000,250000*15%,0))</f>
        <v>37500</v>
      </c>
      <c r="O53" s="284"/>
      <c r="P53" s="284"/>
      <c r="Q53" s="115"/>
      <c r="R53" s="114"/>
      <c r="S53" s="114"/>
      <c r="T53" s="114"/>
      <c r="U53" s="116"/>
    </row>
    <row r="54" spans="2:25" ht="15" customHeight="1">
      <c r="B54" s="112"/>
      <c r="C54" s="133">
        <v>5</v>
      </c>
      <c r="D54" s="134" t="s">
        <v>183</v>
      </c>
      <c r="E54" s="134"/>
      <c r="F54" s="134"/>
      <c r="G54" s="134"/>
      <c r="H54" s="134"/>
      <c r="I54" s="134"/>
      <c r="J54" s="134"/>
      <c r="K54" s="134"/>
      <c r="L54" s="134"/>
      <c r="M54" s="137" t="s">
        <v>8</v>
      </c>
      <c r="N54" s="283">
        <f>IF(AND(R48&gt;1000000,R48&lt;1250000),(R48-1000000)*20%,IF(R48&gt;1250000,250000*20%,0))</f>
        <v>9000</v>
      </c>
      <c r="O54" s="284"/>
      <c r="P54" s="284"/>
      <c r="Q54" s="115"/>
      <c r="R54" s="114"/>
      <c r="S54" s="114"/>
      <c r="T54" s="114"/>
      <c r="U54" s="116"/>
    </row>
    <row r="55" spans="2:25" ht="15" customHeight="1">
      <c r="B55" s="112"/>
      <c r="C55" s="133">
        <v>6</v>
      </c>
      <c r="D55" s="134" t="s">
        <v>184</v>
      </c>
      <c r="E55" s="134"/>
      <c r="F55" s="134"/>
      <c r="G55" s="134"/>
      <c r="H55" s="134"/>
      <c r="I55" s="134"/>
      <c r="J55" s="134"/>
      <c r="K55" s="134"/>
      <c r="L55" s="134"/>
      <c r="M55" s="137" t="s">
        <v>8</v>
      </c>
      <c r="N55" s="283">
        <f>IF(AND(R48&gt;1250000,R48&lt;1500000),(R48-1250000)*25%,IF(R48&gt;1500000,250000*25%,0))</f>
        <v>0</v>
      </c>
      <c r="O55" s="284"/>
      <c r="P55" s="284"/>
      <c r="Q55" s="115"/>
      <c r="R55" s="114"/>
      <c r="S55" s="114"/>
      <c r="T55" s="114"/>
      <c r="U55" s="116"/>
    </row>
    <row r="56" spans="2:25" ht="15" customHeight="1">
      <c r="B56" s="112"/>
      <c r="C56" s="133">
        <v>7</v>
      </c>
      <c r="D56" s="134" t="s">
        <v>185</v>
      </c>
      <c r="E56" s="134"/>
      <c r="F56" s="134"/>
      <c r="G56" s="134"/>
      <c r="H56" s="134"/>
      <c r="I56" s="134"/>
      <c r="J56" s="134"/>
      <c r="K56" s="134"/>
      <c r="L56" s="134"/>
      <c r="M56" s="137" t="s">
        <v>8</v>
      </c>
      <c r="N56" s="284">
        <f>IF(R48&gt;1500000,(R48-1500000)*30%,0)</f>
        <v>0</v>
      </c>
      <c r="O56" s="284"/>
      <c r="P56" s="284"/>
      <c r="Q56" s="115"/>
      <c r="R56" s="114"/>
      <c r="S56" s="114"/>
      <c r="T56" s="114"/>
      <c r="U56" s="116"/>
    </row>
    <row r="57" spans="2:25" ht="15" customHeight="1">
      <c r="B57" s="112"/>
      <c r="C57" s="133"/>
      <c r="D57" s="134"/>
      <c r="E57" s="134"/>
      <c r="F57" s="134"/>
      <c r="G57" s="134"/>
      <c r="H57" s="134"/>
      <c r="I57" s="134"/>
      <c r="J57" s="134"/>
      <c r="K57" s="134"/>
      <c r="L57" s="134"/>
      <c r="M57" s="137"/>
      <c r="N57" s="164"/>
      <c r="O57" s="164"/>
      <c r="P57" s="164"/>
      <c r="Q57" s="115"/>
      <c r="R57" s="114"/>
      <c r="S57" s="114"/>
      <c r="T57" s="114"/>
      <c r="U57" s="116"/>
    </row>
    <row r="58" spans="2:25" ht="15">
      <c r="B58" s="112"/>
      <c r="C58" s="292" t="s">
        <v>103</v>
      </c>
      <c r="D58" s="292"/>
      <c r="E58" s="292"/>
      <c r="F58" s="292"/>
      <c r="G58" s="292"/>
      <c r="H58" s="292"/>
      <c r="I58" s="292"/>
      <c r="J58" s="292"/>
      <c r="K58" s="292"/>
      <c r="L58" s="292"/>
      <c r="M58" s="138"/>
      <c r="N58" s="113"/>
      <c r="O58" s="113"/>
      <c r="P58" s="113"/>
      <c r="Q58" s="138" t="s">
        <v>8</v>
      </c>
      <c r="R58" s="285">
        <f>SUM(N50+N51+N52+N53+N54+N55+N56)</f>
        <v>84000</v>
      </c>
      <c r="S58" s="285"/>
      <c r="T58" s="285"/>
      <c r="U58" s="286"/>
    </row>
    <row r="59" spans="2:25" ht="15">
      <c r="B59" s="112">
        <v>11</v>
      </c>
      <c r="C59" s="293" t="s">
        <v>176</v>
      </c>
      <c r="D59" s="293"/>
      <c r="E59" s="293"/>
      <c r="F59" s="293"/>
      <c r="G59" s="293"/>
      <c r="H59" s="293"/>
      <c r="I59" s="293"/>
      <c r="J59" s="293"/>
      <c r="K59" s="293"/>
      <c r="L59" s="293"/>
      <c r="M59" s="293"/>
      <c r="N59" s="293"/>
      <c r="O59" s="293"/>
      <c r="P59" s="293"/>
      <c r="Q59" s="138" t="s">
        <v>8</v>
      </c>
      <c r="R59" s="294">
        <f>IF(R48&gt;500000,0,MIN(R58,12500))</f>
        <v>0</v>
      </c>
      <c r="S59" s="294"/>
      <c r="T59" s="294"/>
      <c r="U59" s="295"/>
      <c r="W59" s="95"/>
      <c r="X59" s="95"/>
      <c r="Y59" s="95"/>
    </row>
    <row r="60" spans="2:25" ht="15">
      <c r="B60" s="112">
        <v>12</v>
      </c>
      <c r="C60" s="113" t="s">
        <v>162</v>
      </c>
      <c r="D60" s="139"/>
      <c r="E60" s="139"/>
      <c r="F60" s="139"/>
      <c r="G60" s="139"/>
      <c r="H60" s="139"/>
      <c r="I60" s="139"/>
      <c r="J60" s="139"/>
      <c r="K60" s="139"/>
      <c r="L60" s="139"/>
      <c r="M60" s="139"/>
      <c r="N60" s="139"/>
      <c r="O60" s="139"/>
      <c r="P60" s="139"/>
      <c r="Q60" s="115"/>
      <c r="R60" s="294">
        <f>R58-R59</f>
        <v>84000</v>
      </c>
      <c r="S60" s="294"/>
      <c r="T60" s="294"/>
      <c r="U60" s="295"/>
      <c r="W60" s="165"/>
      <c r="X60" s="166"/>
      <c r="Y60" s="166"/>
    </row>
    <row r="61" spans="2:25" ht="16.5" customHeight="1">
      <c r="B61" s="112">
        <v>13</v>
      </c>
      <c r="C61" s="113" t="s">
        <v>161</v>
      </c>
      <c r="D61" s="118"/>
      <c r="E61" s="118"/>
      <c r="F61" s="118"/>
      <c r="G61" s="118"/>
      <c r="H61" s="118"/>
      <c r="I61" s="118"/>
      <c r="J61" s="118"/>
      <c r="K61" s="118"/>
      <c r="L61" s="118"/>
      <c r="M61" s="115"/>
      <c r="N61" s="262"/>
      <c r="O61" s="262"/>
      <c r="P61" s="262"/>
      <c r="Q61" s="115" t="s">
        <v>8</v>
      </c>
      <c r="R61" s="294">
        <f>ROUND(R60*4/100,0)</f>
        <v>3360</v>
      </c>
      <c r="S61" s="294"/>
      <c r="T61" s="294"/>
      <c r="U61" s="295"/>
      <c r="W61" s="166"/>
      <c r="X61" s="166"/>
      <c r="Y61" s="166"/>
    </row>
    <row r="62" spans="2:25" ht="15">
      <c r="B62" s="112">
        <v>14</v>
      </c>
      <c r="C62" s="113" t="s">
        <v>163</v>
      </c>
      <c r="D62" s="118"/>
      <c r="E62" s="118"/>
      <c r="F62" s="118"/>
      <c r="G62" s="118"/>
      <c r="H62" s="118"/>
      <c r="I62" s="118"/>
      <c r="J62" s="118"/>
      <c r="K62" s="118"/>
      <c r="L62" s="118"/>
      <c r="M62" s="115"/>
      <c r="N62" s="114"/>
      <c r="O62" s="114"/>
      <c r="P62" s="114"/>
      <c r="Q62" s="115" t="s">
        <v>8</v>
      </c>
      <c r="R62" s="294">
        <f>R60+R61</f>
        <v>87360</v>
      </c>
      <c r="S62" s="294"/>
      <c r="T62" s="294"/>
      <c r="U62" s="295"/>
      <c r="W62" s="166"/>
      <c r="X62" s="166"/>
      <c r="Y62" s="166"/>
    </row>
    <row r="63" spans="2:25" ht="15">
      <c r="B63" s="112">
        <v>15</v>
      </c>
      <c r="C63" s="113" t="s">
        <v>104</v>
      </c>
      <c r="D63" s="118"/>
      <c r="E63" s="118"/>
      <c r="F63" s="118"/>
      <c r="G63" s="118"/>
      <c r="H63" s="118"/>
      <c r="I63" s="118"/>
      <c r="J63" s="118"/>
      <c r="K63" s="118"/>
      <c r="L63" s="118"/>
      <c r="M63" s="115"/>
      <c r="N63" s="114"/>
      <c r="O63" s="114"/>
      <c r="P63" s="114"/>
      <c r="Q63" s="115" t="s">
        <v>8</v>
      </c>
      <c r="R63" s="311">
        <f>'OLD SCHEME'!R59:U59</f>
        <v>0</v>
      </c>
      <c r="S63" s="311"/>
      <c r="T63" s="311"/>
      <c r="U63" s="312"/>
      <c r="W63" s="166"/>
      <c r="X63" s="166"/>
      <c r="Y63" s="166"/>
    </row>
    <row r="64" spans="2:25" ht="15">
      <c r="B64" s="112">
        <v>16</v>
      </c>
      <c r="C64" s="113" t="s">
        <v>164</v>
      </c>
      <c r="D64" s="118"/>
      <c r="E64" s="118"/>
      <c r="F64" s="118"/>
      <c r="G64" s="118"/>
      <c r="H64" s="118"/>
      <c r="I64" s="118"/>
      <c r="J64" s="118"/>
      <c r="K64" s="118"/>
      <c r="L64" s="118"/>
      <c r="M64" s="115"/>
      <c r="N64" s="114"/>
      <c r="O64" s="114"/>
      <c r="P64" s="114"/>
      <c r="Q64" s="115" t="s">
        <v>8</v>
      </c>
      <c r="R64" s="294">
        <f>R62-R63</f>
        <v>87360</v>
      </c>
      <c r="S64" s="294"/>
      <c r="T64" s="294"/>
      <c r="U64" s="295"/>
      <c r="W64" s="166"/>
      <c r="X64" s="167">
        <f>R64</f>
        <v>87360</v>
      </c>
      <c r="Y64" s="166"/>
    </row>
    <row r="65" spans="2:25" ht="15">
      <c r="B65" s="112">
        <v>17</v>
      </c>
      <c r="C65" s="113" t="s">
        <v>105</v>
      </c>
      <c r="D65" s="118"/>
      <c r="E65" s="118"/>
      <c r="F65" s="118"/>
      <c r="G65" s="118"/>
      <c r="H65" s="118"/>
      <c r="I65" s="118"/>
      <c r="J65" s="118"/>
      <c r="K65" s="118"/>
      <c r="L65" s="118"/>
      <c r="M65" s="115"/>
      <c r="N65" s="114"/>
      <c r="O65" s="114"/>
      <c r="P65" s="114"/>
      <c r="Q65" s="115" t="s">
        <v>8</v>
      </c>
      <c r="R65" s="294">
        <f>'Salary Data'!N26</f>
        <v>0</v>
      </c>
      <c r="S65" s="294"/>
      <c r="T65" s="294"/>
      <c r="U65" s="295"/>
      <c r="W65" s="166"/>
      <c r="X65" s="166"/>
      <c r="Y65" s="166"/>
    </row>
    <row r="66" spans="2:25" ht="15">
      <c r="B66" s="112">
        <v>18</v>
      </c>
      <c r="C66" s="113" t="s">
        <v>197</v>
      </c>
      <c r="D66" s="118"/>
      <c r="E66" s="118"/>
      <c r="F66" s="118"/>
      <c r="G66" s="118"/>
      <c r="H66" s="118"/>
      <c r="I66" s="118"/>
      <c r="J66" s="118"/>
      <c r="K66" s="118"/>
      <c r="L66" s="118"/>
      <c r="M66" s="115"/>
      <c r="N66" s="114"/>
      <c r="O66" s="114"/>
      <c r="P66" s="114"/>
      <c r="Q66" s="115" t="s">
        <v>8</v>
      </c>
      <c r="R66" s="296">
        <f>R64-R65</f>
        <v>87360</v>
      </c>
      <c r="S66" s="296"/>
      <c r="T66" s="296"/>
      <c r="U66" s="297"/>
      <c r="W66" s="166"/>
      <c r="X66" s="166"/>
      <c r="Y66" s="166"/>
    </row>
    <row r="67" spans="2:25" ht="6.75" customHeight="1">
      <c r="B67" s="142"/>
      <c r="C67" s="114"/>
      <c r="D67" s="118"/>
      <c r="E67" s="118"/>
      <c r="F67" s="118"/>
      <c r="G67" s="118"/>
      <c r="H67" s="118"/>
      <c r="I67" s="118"/>
      <c r="J67" s="118"/>
      <c r="K67" s="118"/>
      <c r="L67" s="118"/>
      <c r="M67" s="118"/>
      <c r="N67" s="114"/>
      <c r="O67" s="114"/>
      <c r="P67" s="114"/>
      <c r="Q67" s="114"/>
      <c r="R67" s="114"/>
      <c r="S67" s="114"/>
      <c r="T67" s="114"/>
      <c r="U67" s="54"/>
    </row>
    <row r="68" spans="2:25">
      <c r="B68" s="298" t="s">
        <v>166</v>
      </c>
      <c r="C68" s="299"/>
      <c r="D68" s="299"/>
      <c r="E68" s="299"/>
      <c r="F68" s="299"/>
      <c r="G68" s="299"/>
      <c r="H68" s="299"/>
      <c r="I68" s="299"/>
      <c r="J68" s="299"/>
      <c r="K68" s="299"/>
      <c r="L68" s="299"/>
      <c r="M68" s="299"/>
      <c r="N68" s="299"/>
      <c r="O68" s="299"/>
      <c r="P68" s="299"/>
      <c r="Q68" s="299"/>
      <c r="R68" s="299"/>
      <c r="S68" s="299"/>
      <c r="T68" s="299"/>
      <c r="U68" s="300"/>
    </row>
    <row r="69" spans="2:25">
      <c r="B69" s="143" t="s">
        <v>130</v>
      </c>
      <c r="C69" s="144"/>
      <c r="D69" s="310" t="s">
        <v>170</v>
      </c>
      <c r="E69" s="310"/>
      <c r="F69" s="310"/>
      <c r="G69" s="145" t="s">
        <v>131</v>
      </c>
      <c r="H69" s="144"/>
      <c r="I69" s="291">
        <f ca="1">TODAY()</f>
        <v>44615</v>
      </c>
      <c r="J69" s="291"/>
      <c r="K69" s="291"/>
      <c r="L69" s="144"/>
      <c r="M69" s="144"/>
      <c r="N69" s="146" t="s">
        <v>43</v>
      </c>
      <c r="O69" s="144"/>
      <c r="P69" s="144"/>
      <c r="Q69" s="144"/>
      <c r="R69" s="144"/>
      <c r="S69" s="144"/>
      <c r="T69" s="144"/>
      <c r="U69" s="147"/>
    </row>
    <row r="70" spans="2:25" ht="15" thickBot="1">
      <c r="B70" s="148"/>
      <c r="C70" s="149"/>
      <c r="D70" s="149"/>
      <c r="E70" s="149"/>
      <c r="F70" s="149"/>
      <c r="G70" s="149"/>
      <c r="H70" s="149"/>
      <c r="I70" s="149"/>
      <c r="J70" s="149"/>
      <c r="K70" s="149"/>
      <c r="L70" s="149"/>
      <c r="M70" s="149"/>
      <c r="N70" s="149"/>
      <c r="O70" s="149"/>
      <c r="P70" s="150" t="s">
        <v>45</v>
      </c>
      <c r="Q70" s="150"/>
      <c r="R70" s="150"/>
      <c r="S70" s="150"/>
      <c r="T70" s="149"/>
      <c r="U70" s="151"/>
    </row>
    <row r="71" spans="2:25" ht="15" thickTop="1">
      <c r="B71" s="152"/>
      <c r="D71" s="154"/>
      <c r="E71" s="154"/>
      <c r="F71" s="154"/>
      <c r="G71" s="154"/>
      <c r="H71" s="154"/>
      <c r="I71" s="154"/>
      <c r="J71" s="154"/>
      <c r="K71" s="154"/>
      <c r="L71" s="154"/>
      <c r="M71" s="154"/>
    </row>
    <row r="72" spans="2:25">
      <c r="B72" s="152"/>
      <c r="D72" s="154"/>
      <c r="E72" s="154"/>
      <c r="F72" s="154"/>
      <c r="G72" s="154"/>
      <c r="H72" s="154"/>
      <c r="I72" s="154"/>
      <c r="J72" s="154"/>
      <c r="K72" s="154"/>
      <c r="L72" s="154"/>
      <c r="M72" s="154"/>
    </row>
    <row r="73" spans="2:25">
      <c r="B73" s="152"/>
      <c r="D73" s="154"/>
      <c r="E73" s="154"/>
      <c r="F73" s="154"/>
      <c r="G73" s="154"/>
      <c r="H73" s="154"/>
      <c r="I73" s="154"/>
      <c r="J73" s="154"/>
      <c r="K73" s="154"/>
      <c r="L73" s="154"/>
      <c r="M73" s="154"/>
    </row>
    <row r="74" spans="2:25">
      <c r="B74" s="152"/>
      <c r="D74" s="154"/>
      <c r="E74" s="154"/>
      <c r="F74" s="154"/>
      <c r="G74" s="154"/>
      <c r="H74" s="154"/>
      <c r="I74" s="154"/>
      <c r="J74" s="154"/>
      <c r="K74" s="154"/>
      <c r="L74" s="154"/>
      <c r="M74" s="154"/>
    </row>
    <row r="75" spans="2:25">
      <c r="B75" s="152"/>
      <c r="D75" s="154"/>
      <c r="E75" s="154"/>
      <c r="F75" s="154"/>
      <c r="G75" s="154"/>
      <c r="H75" s="154"/>
      <c r="I75" s="154"/>
      <c r="J75" s="154"/>
      <c r="K75" s="154"/>
      <c r="L75" s="154"/>
      <c r="M75" s="154"/>
    </row>
    <row r="76" spans="2:25">
      <c r="B76" s="152"/>
      <c r="D76" s="154"/>
      <c r="E76" s="154"/>
      <c r="F76" s="154"/>
      <c r="G76" s="154"/>
      <c r="H76" s="154"/>
      <c r="I76" s="154"/>
      <c r="J76" s="154"/>
      <c r="K76" s="154"/>
      <c r="L76" s="154"/>
      <c r="M76" s="154"/>
    </row>
    <row r="77" spans="2:25">
      <c r="B77" s="152"/>
      <c r="D77" s="154"/>
      <c r="E77" s="154"/>
      <c r="F77" s="154"/>
      <c r="G77" s="154"/>
      <c r="H77" s="154"/>
      <c r="I77" s="154"/>
      <c r="J77" s="154"/>
      <c r="K77" s="154"/>
      <c r="L77" s="154"/>
      <c r="M77" s="154"/>
    </row>
    <row r="78" spans="2:25">
      <c r="B78" s="152"/>
      <c r="D78" s="154"/>
      <c r="E78" s="154"/>
      <c r="F78" s="154"/>
      <c r="G78" s="154"/>
      <c r="H78" s="154"/>
      <c r="I78" s="154"/>
      <c r="J78" s="154"/>
      <c r="K78" s="154"/>
      <c r="L78" s="154"/>
      <c r="M78" s="154"/>
    </row>
    <row r="79" spans="2:25">
      <c r="B79" s="152"/>
      <c r="D79" s="154"/>
      <c r="E79" s="154"/>
      <c r="F79" s="154"/>
      <c r="G79" s="154"/>
      <c r="H79" s="154"/>
      <c r="I79" s="154"/>
      <c r="J79" s="154"/>
      <c r="K79" s="154"/>
      <c r="L79" s="154"/>
      <c r="M79" s="154"/>
    </row>
    <row r="80" spans="2:25">
      <c r="B80" s="152"/>
      <c r="D80" s="154"/>
      <c r="E80" s="154"/>
      <c r="F80" s="154"/>
      <c r="G80" s="154"/>
      <c r="H80" s="154"/>
      <c r="I80" s="154"/>
      <c r="J80" s="154"/>
      <c r="K80" s="154"/>
      <c r="L80" s="154"/>
      <c r="M80" s="154"/>
    </row>
    <row r="81" spans="1:29">
      <c r="B81" s="152"/>
      <c r="D81" s="154"/>
      <c r="E81" s="154"/>
      <c r="F81" s="154"/>
      <c r="G81" s="154"/>
      <c r="H81" s="154"/>
      <c r="I81" s="154"/>
      <c r="J81" s="154"/>
      <c r="K81" s="154"/>
      <c r="L81" s="154"/>
      <c r="M81" s="154"/>
    </row>
    <row r="82" spans="1:29">
      <c r="B82" s="152"/>
      <c r="D82" s="154"/>
      <c r="E82" s="154"/>
      <c r="F82" s="154"/>
      <c r="G82" s="154"/>
      <c r="H82" s="154"/>
      <c r="I82" s="154"/>
      <c r="J82" s="154"/>
      <c r="K82" s="154"/>
      <c r="L82" s="154"/>
      <c r="M82" s="154"/>
    </row>
    <row r="83" spans="1:29">
      <c r="B83" s="152"/>
      <c r="D83" s="154"/>
      <c r="E83" s="154"/>
      <c r="F83" s="154"/>
      <c r="G83" s="154"/>
      <c r="H83" s="154"/>
      <c r="I83" s="154"/>
      <c r="J83" s="154"/>
      <c r="K83" s="154"/>
      <c r="L83" s="154"/>
      <c r="M83" s="154"/>
    </row>
    <row r="84" spans="1:29" s="153" customFormat="1">
      <c r="A84" s="93"/>
      <c r="B84" s="152"/>
      <c r="D84" s="154"/>
      <c r="E84" s="154"/>
      <c r="F84" s="154"/>
      <c r="G84" s="154"/>
      <c r="H84" s="154"/>
      <c r="I84" s="154"/>
      <c r="J84" s="154"/>
      <c r="K84" s="154"/>
      <c r="L84" s="154"/>
      <c r="M84" s="154"/>
      <c r="U84" s="93"/>
      <c r="V84" s="93"/>
      <c r="W84" s="93"/>
      <c r="X84" s="93"/>
      <c r="Y84" s="93"/>
      <c r="Z84" s="93"/>
      <c r="AA84" s="93"/>
      <c r="AB84" s="93"/>
      <c r="AC84" s="93"/>
    </row>
    <row r="85" spans="1:29" s="153" customFormat="1">
      <c r="A85" s="93"/>
      <c r="B85" s="152"/>
      <c r="D85" s="154"/>
      <c r="E85" s="154"/>
      <c r="F85" s="154"/>
      <c r="G85" s="154"/>
      <c r="H85" s="154"/>
      <c r="I85" s="154"/>
      <c r="J85" s="154"/>
      <c r="K85" s="154"/>
      <c r="L85" s="154"/>
      <c r="M85" s="154"/>
      <c r="U85" s="93"/>
      <c r="V85" s="93"/>
      <c r="W85" s="93"/>
      <c r="X85" s="93"/>
      <c r="Y85" s="93"/>
      <c r="Z85" s="93"/>
      <c r="AA85" s="93"/>
      <c r="AB85" s="93"/>
      <c r="AC85" s="93"/>
    </row>
    <row r="86" spans="1:29" s="153" customFormat="1">
      <c r="A86" s="93"/>
      <c r="B86" s="152"/>
      <c r="D86" s="154"/>
      <c r="E86" s="154"/>
      <c r="F86" s="154"/>
      <c r="G86" s="154"/>
      <c r="H86" s="154"/>
      <c r="I86" s="154"/>
      <c r="J86" s="154"/>
      <c r="K86" s="154"/>
      <c r="L86" s="154"/>
      <c r="M86" s="154"/>
      <c r="U86" s="93"/>
      <c r="V86" s="93"/>
      <c r="W86" s="93"/>
      <c r="X86" s="93"/>
      <c r="Y86" s="93"/>
      <c r="Z86" s="93"/>
      <c r="AA86" s="93"/>
      <c r="AB86" s="93"/>
      <c r="AC86" s="93"/>
    </row>
    <row r="87" spans="1:29" s="153" customFormat="1">
      <c r="A87" s="93"/>
      <c r="B87" s="152"/>
      <c r="D87" s="154"/>
      <c r="E87" s="154"/>
      <c r="F87" s="154"/>
      <c r="G87" s="154"/>
      <c r="H87" s="154"/>
      <c r="I87" s="154"/>
      <c r="J87" s="154"/>
      <c r="K87" s="154"/>
      <c r="L87" s="154"/>
      <c r="M87" s="154"/>
      <c r="U87" s="93"/>
      <c r="V87" s="93"/>
      <c r="W87" s="93"/>
      <c r="X87" s="93"/>
      <c r="Y87" s="93"/>
      <c r="Z87" s="93"/>
      <c r="AA87" s="93"/>
      <c r="AB87" s="93"/>
      <c r="AC87" s="93"/>
    </row>
    <row r="88" spans="1:29" s="153" customFormat="1">
      <c r="A88" s="93"/>
      <c r="B88" s="152"/>
      <c r="D88" s="154"/>
      <c r="E88" s="154"/>
      <c r="F88" s="154"/>
      <c r="G88" s="154"/>
      <c r="H88" s="154"/>
      <c r="I88" s="154"/>
      <c r="J88" s="154"/>
      <c r="K88" s="154"/>
      <c r="L88" s="154"/>
      <c r="M88" s="154"/>
      <c r="U88" s="93"/>
      <c r="V88" s="93"/>
      <c r="W88" s="93"/>
      <c r="X88" s="93"/>
      <c r="Y88" s="93"/>
      <c r="Z88" s="93"/>
      <c r="AA88" s="93"/>
      <c r="AB88" s="93"/>
      <c r="AC88" s="93"/>
    </row>
    <row r="89" spans="1:29" s="153" customFormat="1">
      <c r="A89" s="93"/>
      <c r="B89" s="152"/>
      <c r="D89" s="154"/>
      <c r="E89" s="154"/>
      <c r="F89" s="154"/>
      <c r="G89" s="154"/>
      <c r="H89" s="154"/>
      <c r="I89" s="154"/>
      <c r="J89" s="154"/>
      <c r="K89" s="154"/>
      <c r="L89" s="154"/>
      <c r="M89" s="154"/>
      <c r="U89" s="93"/>
      <c r="V89" s="93"/>
      <c r="W89" s="93"/>
      <c r="X89" s="93"/>
      <c r="Y89" s="93"/>
      <c r="Z89" s="93"/>
      <c r="AA89" s="93"/>
      <c r="AB89" s="93"/>
      <c r="AC89" s="93"/>
    </row>
    <row r="90" spans="1:29" s="153" customFormat="1">
      <c r="A90" s="93"/>
      <c r="B90" s="152"/>
      <c r="D90" s="154"/>
      <c r="E90" s="154"/>
      <c r="F90" s="154"/>
      <c r="G90" s="154"/>
      <c r="H90" s="154"/>
      <c r="I90" s="154"/>
      <c r="J90" s="154"/>
      <c r="K90" s="154"/>
      <c r="L90" s="154"/>
      <c r="M90" s="154"/>
      <c r="U90" s="93"/>
      <c r="V90" s="93"/>
      <c r="W90" s="93"/>
      <c r="X90" s="93"/>
      <c r="Y90" s="93"/>
      <c r="Z90" s="93"/>
      <c r="AA90" s="93"/>
      <c r="AB90" s="93"/>
      <c r="AC90" s="93"/>
    </row>
    <row r="91" spans="1:29" s="153" customFormat="1">
      <c r="A91" s="93"/>
      <c r="B91" s="152"/>
      <c r="D91" s="154"/>
      <c r="E91" s="154"/>
      <c r="F91" s="154"/>
      <c r="G91" s="154"/>
      <c r="H91" s="154"/>
      <c r="I91" s="154"/>
      <c r="J91" s="154"/>
      <c r="K91" s="154"/>
      <c r="L91" s="154"/>
      <c r="M91" s="154"/>
      <c r="U91" s="93"/>
      <c r="V91" s="93"/>
      <c r="W91" s="93"/>
      <c r="X91" s="93"/>
      <c r="Y91" s="93"/>
      <c r="Z91" s="93"/>
      <c r="AA91" s="93"/>
      <c r="AB91" s="93"/>
      <c r="AC91" s="93"/>
    </row>
    <row r="92" spans="1:29" s="153" customFormat="1">
      <c r="A92" s="93"/>
      <c r="B92" s="152"/>
      <c r="D92" s="154"/>
      <c r="E92" s="154"/>
      <c r="F92" s="154"/>
      <c r="G92" s="154"/>
      <c r="H92" s="154"/>
      <c r="I92" s="154"/>
      <c r="J92" s="154"/>
      <c r="K92" s="154"/>
      <c r="L92" s="154"/>
      <c r="M92" s="154"/>
      <c r="U92" s="93"/>
      <c r="V92" s="93"/>
      <c r="W92" s="93"/>
      <c r="X92" s="93"/>
      <c r="Y92" s="93"/>
      <c r="Z92" s="93"/>
      <c r="AA92" s="93"/>
      <c r="AB92" s="93"/>
      <c r="AC92" s="93"/>
    </row>
    <row r="93" spans="1:29" s="153" customFormat="1">
      <c r="A93" s="93"/>
      <c r="B93" s="152"/>
      <c r="D93" s="154"/>
      <c r="E93" s="154"/>
      <c r="F93" s="154"/>
      <c r="G93" s="154"/>
      <c r="H93" s="154"/>
      <c r="I93" s="154"/>
      <c r="J93" s="154"/>
      <c r="K93" s="154"/>
      <c r="L93" s="154"/>
      <c r="M93" s="154"/>
      <c r="U93" s="93"/>
      <c r="V93" s="93"/>
      <c r="W93" s="93"/>
      <c r="X93" s="93"/>
      <c r="Y93" s="93"/>
      <c r="Z93" s="93"/>
      <c r="AA93" s="93"/>
      <c r="AB93" s="93"/>
      <c r="AC93" s="93"/>
    </row>
    <row r="94" spans="1:29" s="153" customFormat="1">
      <c r="A94" s="93"/>
      <c r="B94" s="152"/>
      <c r="D94" s="154"/>
      <c r="E94" s="154"/>
      <c r="F94" s="154"/>
      <c r="G94" s="154"/>
      <c r="H94" s="154"/>
      <c r="I94" s="154"/>
      <c r="J94" s="154"/>
      <c r="K94" s="154"/>
      <c r="L94" s="154"/>
      <c r="M94" s="154"/>
      <c r="U94" s="93"/>
      <c r="V94" s="93"/>
      <c r="W94" s="93"/>
      <c r="X94" s="93"/>
      <c r="Y94" s="93"/>
      <c r="Z94" s="93"/>
      <c r="AA94" s="93"/>
      <c r="AB94" s="93"/>
      <c r="AC94" s="93"/>
    </row>
    <row r="95" spans="1:29" s="153" customFormat="1">
      <c r="A95" s="93"/>
      <c r="B95" s="152"/>
      <c r="D95" s="154"/>
      <c r="E95" s="154"/>
      <c r="F95" s="154"/>
      <c r="G95" s="154"/>
      <c r="H95" s="154"/>
      <c r="I95" s="154"/>
      <c r="J95" s="154"/>
      <c r="K95" s="154"/>
      <c r="L95" s="154"/>
      <c r="M95" s="154"/>
      <c r="U95" s="93"/>
      <c r="V95" s="93"/>
      <c r="W95" s="93"/>
      <c r="X95" s="93"/>
      <c r="Y95" s="93"/>
      <c r="Z95" s="93"/>
      <c r="AA95" s="93"/>
      <c r="AB95" s="93"/>
      <c r="AC95" s="93"/>
    </row>
    <row r="96" spans="1:29" s="153" customFormat="1">
      <c r="A96" s="93"/>
      <c r="B96" s="152"/>
      <c r="D96" s="154"/>
      <c r="E96" s="154"/>
      <c r="F96" s="154"/>
      <c r="G96" s="154"/>
      <c r="H96" s="154"/>
      <c r="I96" s="154"/>
      <c r="J96" s="154"/>
      <c r="K96" s="154"/>
      <c r="L96" s="154"/>
      <c r="M96" s="154"/>
      <c r="U96" s="93"/>
      <c r="V96" s="93"/>
      <c r="W96" s="93"/>
      <c r="X96" s="93"/>
      <c r="Y96" s="93"/>
      <c r="Z96" s="93"/>
      <c r="AA96" s="93"/>
      <c r="AB96" s="93"/>
      <c r="AC96" s="93"/>
    </row>
    <row r="97" spans="1:29" s="153" customFormat="1">
      <c r="A97" s="93"/>
      <c r="B97" s="152"/>
      <c r="D97" s="154"/>
      <c r="E97" s="154"/>
      <c r="F97" s="154"/>
      <c r="G97" s="154"/>
      <c r="H97" s="154"/>
      <c r="I97" s="154"/>
      <c r="J97" s="154"/>
      <c r="K97" s="154"/>
      <c r="L97" s="154"/>
      <c r="M97" s="154"/>
      <c r="U97" s="93"/>
      <c r="V97" s="93"/>
      <c r="W97" s="93"/>
      <c r="X97" s="93"/>
      <c r="Y97" s="93"/>
      <c r="Z97" s="93"/>
      <c r="AA97" s="93"/>
      <c r="AB97" s="93"/>
      <c r="AC97" s="93"/>
    </row>
    <row r="98" spans="1:29" s="153" customFormat="1">
      <c r="A98" s="93"/>
      <c r="B98" s="152"/>
      <c r="D98" s="154"/>
      <c r="E98" s="154"/>
      <c r="F98" s="154"/>
      <c r="G98" s="154"/>
      <c r="H98" s="154"/>
      <c r="I98" s="154"/>
      <c r="J98" s="154"/>
      <c r="K98" s="154"/>
      <c r="L98" s="154"/>
      <c r="M98" s="154"/>
      <c r="U98" s="93"/>
      <c r="V98" s="93"/>
      <c r="W98" s="93"/>
      <c r="X98" s="93"/>
      <c r="Y98" s="93"/>
      <c r="Z98" s="93"/>
      <c r="AA98" s="93"/>
      <c r="AB98" s="93"/>
      <c r="AC98" s="93"/>
    </row>
    <row r="99" spans="1:29" s="153" customFormat="1">
      <c r="A99" s="93"/>
      <c r="B99" s="152"/>
      <c r="D99" s="154"/>
      <c r="E99" s="154"/>
      <c r="F99" s="154"/>
      <c r="G99" s="154"/>
      <c r="H99" s="154"/>
      <c r="I99" s="154"/>
      <c r="J99" s="154"/>
      <c r="K99" s="154"/>
      <c r="L99" s="154"/>
      <c r="M99" s="154"/>
      <c r="U99" s="93"/>
      <c r="V99" s="93"/>
      <c r="W99" s="93"/>
      <c r="X99" s="93"/>
      <c r="Y99" s="93"/>
      <c r="Z99" s="93"/>
      <c r="AA99" s="93"/>
      <c r="AB99" s="93"/>
      <c r="AC99" s="93"/>
    </row>
    <row r="100" spans="1:29" s="153" customFormat="1">
      <c r="A100" s="93"/>
      <c r="B100" s="152"/>
      <c r="D100" s="154"/>
      <c r="E100" s="154"/>
      <c r="F100" s="154"/>
      <c r="G100" s="154"/>
      <c r="H100" s="154"/>
      <c r="I100" s="154"/>
      <c r="J100" s="154"/>
      <c r="K100" s="154"/>
      <c r="L100" s="154"/>
      <c r="M100" s="154"/>
      <c r="U100" s="93"/>
      <c r="V100" s="93"/>
      <c r="W100" s="93"/>
      <c r="X100" s="93"/>
      <c r="Y100" s="93"/>
      <c r="Z100" s="93"/>
      <c r="AA100" s="93"/>
      <c r="AB100" s="93"/>
      <c r="AC100" s="93"/>
    </row>
    <row r="101" spans="1:29" s="153" customFormat="1">
      <c r="A101" s="93"/>
      <c r="B101" s="155"/>
      <c r="D101" s="154"/>
      <c r="E101" s="154"/>
      <c r="F101" s="154"/>
      <c r="G101" s="154"/>
      <c r="H101" s="154"/>
      <c r="I101" s="154"/>
      <c r="J101" s="154"/>
      <c r="K101" s="154"/>
      <c r="L101" s="154"/>
      <c r="M101" s="154"/>
      <c r="U101" s="93"/>
      <c r="V101" s="93"/>
      <c r="W101" s="93"/>
      <c r="X101" s="93"/>
      <c r="Y101" s="93"/>
      <c r="Z101" s="93"/>
      <c r="AA101" s="93"/>
      <c r="AB101" s="93"/>
      <c r="AC101" s="93"/>
    </row>
    <row r="102" spans="1:29" s="153" customFormat="1">
      <c r="A102" s="93"/>
      <c r="B102" s="155"/>
      <c r="D102" s="154"/>
      <c r="E102" s="154"/>
      <c r="F102" s="154"/>
      <c r="G102" s="154"/>
      <c r="H102" s="154"/>
      <c r="I102" s="154"/>
      <c r="J102" s="154"/>
      <c r="K102" s="154"/>
      <c r="L102" s="154"/>
      <c r="M102" s="154"/>
      <c r="U102" s="93"/>
      <c r="V102" s="93"/>
      <c r="W102" s="93"/>
      <c r="X102" s="93"/>
      <c r="Y102" s="93"/>
      <c r="Z102" s="93"/>
      <c r="AA102" s="93"/>
      <c r="AB102" s="93"/>
      <c r="AC102" s="93"/>
    </row>
    <row r="103" spans="1:29" s="153" customFormat="1">
      <c r="A103" s="93"/>
      <c r="B103" s="155"/>
      <c r="D103" s="154"/>
      <c r="E103" s="154"/>
      <c r="F103" s="154"/>
      <c r="G103" s="154"/>
      <c r="H103" s="154"/>
      <c r="I103" s="154"/>
      <c r="J103" s="154"/>
      <c r="K103" s="154"/>
      <c r="L103" s="154"/>
      <c r="M103" s="154"/>
      <c r="U103" s="93"/>
      <c r="V103" s="93"/>
      <c r="W103" s="93"/>
      <c r="X103" s="93"/>
      <c r="Y103" s="93"/>
      <c r="Z103" s="93"/>
      <c r="AA103" s="93"/>
      <c r="AB103" s="93"/>
      <c r="AC103" s="93"/>
    </row>
    <row r="104" spans="1:29" s="153" customFormat="1">
      <c r="A104" s="93"/>
      <c r="B104" s="155"/>
      <c r="D104" s="154"/>
      <c r="E104" s="154"/>
      <c r="F104" s="154"/>
      <c r="G104" s="154"/>
      <c r="H104" s="154"/>
      <c r="I104" s="154"/>
      <c r="J104" s="154"/>
      <c r="K104" s="154"/>
      <c r="L104" s="154"/>
      <c r="M104" s="154"/>
      <c r="U104" s="93"/>
      <c r="V104" s="93"/>
      <c r="W104" s="93"/>
      <c r="X104" s="93"/>
      <c r="Y104" s="93"/>
      <c r="Z104" s="93"/>
      <c r="AA104" s="93"/>
      <c r="AB104" s="93"/>
      <c r="AC104" s="93"/>
    </row>
    <row r="105" spans="1:29" s="153" customFormat="1">
      <c r="A105" s="93"/>
      <c r="B105" s="155"/>
      <c r="D105" s="154"/>
      <c r="E105" s="154"/>
      <c r="F105" s="154"/>
      <c r="G105" s="154"/>
      <c r="H105" s="154"/>
      <c r="I105" s="154"/>
      <c r="J105" s="154"/>
      <c r="K105" s="154"/>
      <c r="L105" s="154"/>
      <c r="M105" s="154"/>
      <c r="U105" s="93"/>
      <c r="V105" s="93"/>
      <c r="W105" s="93"/>
      <c r="X105" s="93"/>
      <c r="Y105" s="93"/>
      <c r="Z105" s="93"/>
      <c r="AA105" s="93"/>
      <c r="AB105" s="93"/>
      <c r="AC105" s="93"/>
    </row>
    <row r="106" spans="1:29" s="153" customFormat="1">
      <c r="A106" s="93"/>
      <c r="B106" s="155"/>
      <c r="D106" s="154"/>
      <c r="E106" s="154"/>
      <c r="F106" s="154"/>
      <c r="G106" s="154"/>
      <c r="H106" s="154"/>
      <c r="I106" s="154"/>
      <c r="J106" s="154"/>
      <c r="K106" s="154"/>
      <c r="L106" s="154"/>
      <c r="M106" s="154"/>
      <c r="U106" s="93"/>
      <c r="V106" s="93"/>
      <c r="W106" s="93"/>
      <c r="X106" s="93"/>
      <c r="Y106" s="93"/>
      <c r="Z106" s="93"/>
      <c r="AA106" s="93"/>
      <c r="AB106" s="93"/>
      <c r="AC106" s="93"/>
    </row>
    <row r="107" spans="1:29" s="153" customFormat="1">
      <c r="A107" s="93"/>
      <c r="B107" s="155"/>
      <c r="D107" s="154"/>
      <c r="E107" s="154"/>
      <c r="F107" s="154"/>
      <c r="G107" s="154"/>
      <c r="H107" s="154"/>
      <c r="I107" s="154"/>
      <c r="J107" s="154"/>
      <c r="K107" s="154"/>
      <c r="L107" s="154"/>
      <c r="M107" s="154"/>
      <c r="U107" s="93"/>
      <c r="V107" s="93"/>
      <c r="W107" s="93"/>
      <c r="X107" s="93"/>
      <c r="Y107" s="93"/>
      <c r="Z107" s="93"/>
      <c r="AA107" s="93"/>
      <c r="AB107" s="93"/>
      <c r="AC107" s="93"/>
    </row>
    <row r="108" spans="1:29" s="153" customFormat="1">
      <c r="A108" s="93"/>
      <c r="B108" s="155"/>
      <c r="D108" s="154"/>
      <c r="E108" s="154"/>
      <c r="F108" s="154"/>
      <c r="G108" s="154"/>
      <c r="H108" s="154"/>
      <c r="I108" s="154"/>
      <c r="J108" s="154"/>
      <c r="K108" s="154"/>
      <c r="L108" s="154"/>
      <c r="M108" s="154"/>
      <c r="U108" s="93"/>
      <c r="V108" s="93"/>
      <c r="W108" s="93"/>
      <c r="X108" s="93"/>
      <c r="Y108" s="93"/>
      <c r="Z108" s="93"/>
      <c r="AA108" s="93"/>
      <c r="AB108" s="93"/>
      <c r="AC108" s="93"/>
    </row>
    <row r="109" spans="1:29" s="153" customFormat="1">
      <c r="A109" s="93"/>
      <c r="B109" s="155"/>
      <c r="D109" s="154"/>
      <c r="E109" s="154"/>
      <c r="F109" s="154"/>
      <c r="G109" s="154"/>
      <c r="H109" s="154"/>
      <c r="I109" s="154"/>
      <c r="J109" s="154"/>
      <c r="K109" s="154"/>
      <c r="L109" s="154"/>
      <c r="M109" s="154"/>
      <c r="U109" s="93"/>
      <c r="V109" s="93"/>
      <c r="W109" s="93"/>
      <c r="X109" s="93"/>
      <c r="Y109" s="93"/>
      <c r="Z109" s="93"/>
      <c r="AA109" s="93"/>
      <c r="AB109" s="93"/>
      <c r="AC109" s="93"/>
    </row>
    <row r="110" spans="1:29" s="153" customFormat="1">
      <c r="A110" s="93"/>
      <c r="B110" s="155"/>
      <c r="D110" s="154"/>
      <c r="E110" s="154"/>
      <c r="F110" s="154"/>
      <c r="G110" s="154"/>
      <c r="H110" s="154"/>
      <c r="I110" s="154"/>
      <c r="J110" s="154"/>
      <c r="K110" s="154"/>
      <c r="L110" s="154"/>
      <c r="M110" s="154"/>
      <c r="U110" s="93"/>
      <c r="V110" s="93"/>
      <c r="W110" s="93"/>
      <c r="X110" s="93"/>
      <c r="Y110" s="93"/>
      <c r="Z110" s="93"/>
      <c r="AA110" s="93"/>
      <c r="AB110" s="93"/>
      <c r="AC110" s="93"/>
    </row>
    <row r="111" spans="1:29" s="153" customFormat="1">
      <c r="A111" s="93"/>
      <c r="B111" s="155"/>
      <c r="D111" s="154"/>
      <c r="E111" s="154"/>
      <c r="F111" s="154"/>
      <c r="G111" s="154"/>
      <c r="H111" s="154"/>
      <c r="I111" s="154"/>
      <c r="J111" s="154"/>
      <c r="K111" s="154"/>
      <c r="L111" s="154"/>
      <c r="M111" s="154"/>
      <c r="U111" s="93"/>
      <c r="V111" s="93"/>
      <c r="W111" s="93"/>
      <c r="X111" s="93"/>
      <c r="Y111" s="93"/>
      <c r="Z111" s="93"/>
      <c r="AA111" s="93"/>
      <c r="AB111" s="93"/>
      <c r="AC111" s="93"/>
    </row>
    <row r="112" spans="1:29" s="153" customFormat="1">
      <c r="A112" s="93"/>
      <c r="B112" s="155"/>
      <c r="D112" s="154"/>
      <c r="E112" s="154"/>
      <c r="F112" s="154"/>
      <c r="G112" s="154"/>
      <c r="H112" s="154"/>
      <c r="I112" s="154"/>
      <c r="J112" s="154"/>
      <c r="K112" s="154"/>
      <c r="L112" s="154"/>
      <c r="M112" s="154"/>
      <c r="U112" s="93"/>
      <c r="V112" s="93"/>
      <c r="W112" s="93"/>
      <c r="X112" s="93"/>
      <c r="Y112" s="93"/>
      <c r="Z112" s="93"/>
      <c r="AA112" s="93"/>
      <c r="AB112" s="93"/>
      <c r="AC112" s="93"/>
    </row>
    <row r="113" spans="1:29" s="153" customFormat="1">
      <c r="A113" s="93"/>
      <c r="B113" s="155"/>
      <c r="D113" s="154"/>
      <c r="E113" s="154"/>
      <c r="F113" s="154"/>
      <c r="G113" s="154"/>
      <c r="H113" s="154"/>
      <c r="I113" s="154"/>
      <c r="J113" s="154"/>
      <c r="K113" s="154"/>
      <c r="L113" s="154"/>
      <c r="M113" s="154"/>
      <c r="U113" s="93"/>
      <c r="V113" s="93"/>
      <c r="W113" s="93"/>
      <c r="X113" s="93"/>
      <c r="Y113" s="93"/>
      <c r="Z113" s="93"/>
      <c r="AA113" s="93"/>
      <c r="AB113" s="93"/>
      <c r="AC113" s="93"/>
    </row>
    <row r="114" spans="1:29" s="153" customFormat="1">
      <c r="A114" s="93"/>
      <c r="B114" s="155"/>
      <c r="D114" s="154"/>
      <c r="E114" s="154"/>
      <c r="F114" s="154"/>
      <c r="G114" s="154"/>
      <c r="H114" s="154"/>
      <c r="I114" s="154"/>
      <c r="J114" s="154"/>
      <c r="K114" s="154"/>
      <c r="L114" s="154"/>
      <c r="M114" s="154"/>
      <c r="U114" s="93"/>
      <c r="V114" s="93"/>
      <c r="W114" s="93"/>
      <c r="X114" s="93"/>
      <c r="Y114" s="93"/>
      <c r="Z114" s="93"/>
      <c r="AA114" s="93"/>
      <c r="AB114" s="93"/>
      <c r="AC114" s="93"/>
    </row>
    <row r="115" spans="1:29" s="153" customFormat="1">
      <c r="A115" s="93"/>
      <c r="B115" s="155"/>
      <c r="D115" s="154"/>
      <c r="E115" s="154"/>
      <c r="F115" s="154"/>
      <c r="G115" s="154"/>
      <c r="H115" s="154"/>
      <c r="I115" s="154"/>
      <c r="J115" s="154"/>
      <c r="K115" s="154"/>
      <c r="L115" s="154"/>
      <c r="M115" s="154"/>
      <c r="U115" s="93"/>
      <c r="V115" s="93"/>
      <c r="W115" s="93"/>
      <c r="X115" s="93"/>
      <c r="Y115" s="93"/>
      <c r="Z115" s="93"/>
      <c r="AA115" s="93"/>
      <c r="AB115" s="93"/>
      <c r="AC115" s="93"/>
    </row>
    <row r="116" spans="1:29" s="153" customFormat="1">
      <c r="A116" s="93"/>
      <c r="D116" s="154"/>
      <c r="E116" s="154"/>
      <c r="F116" s="154"/>
      <c r="G116" s="154"/>
      <c r="H116" s="154"/>
      <c r="I116" s="154"/>
      <c r="J116" s="154"/>
      <c r="K116" s="154"/>
      <c r="L116" s="154"/>
      <c r="M116" s="154"/>
      <c r="U116" s="93"/>
      <c r="V116" s="93"/>
      <c r="W116" s="93"/>
      <c r="X116" s="93"/>
      <c r="Y116" s="93"/>
      <c r="Z116" s="93"/>
      <c r="AA116" s="93"/>
      <c r="AB116" s="93"/>
      <c r="AC116" s="93"/>
    </row>
    <row r="117" spans="1:29" s="153" customFormat="1">
      <c r="A117" s="93"/>
      <c r="D117" s="154"/>
      <c r="E117" s="154"/>
      <c r="F117" s="154"/>
      <c r="G117" s="154"/>
      <c r="H117" s="154"/>
      <c r="I117" s="154"/>
      <c r="J117" s="154"/>
      <c r="K117" s="154"/>
      <c r="L117" s="154"/>
      <c r="M117" s="154"/>
      <c r="U117" s="93"/>
      <c r="V117" s="93"/>
      <c r="W117" s="93"/>
      <c r="X117" s="93"/>
      <c r="Y117" s="93"/>
      <c r="Z117" s="93"/>
      <c r="AA117" s="93"/>
      <c r="AB117" s="93"/>
      <c r="AC117" s="93"/>
    </row>
    <row r="118" spans="1:29" s="153" customFormat="1">
      <c r="A118" s="93"/>
      <c r="D118" s="154"/>
      <c r="E118" s="154"/>
      <c r="F118" s="154"/>
      <c r="G118" s="154"/>
      <c r="H118" s="154"/>
      <c r="I118" s="154"/>
      <c r="J118" s="154"/>
      <c r="K118" s="154"/>
      <c r="L118" s="154"/>
      <c r="M118" s="154"/>
      <c r="U118" s="93"/>
      <c r="V118" s="93"/>
      <c r="W118" s="93"/>
      <c r="X118" s="93"/>
      <c r="Y118" s="93"/>
      <c r="Z118" s="93"/>
      <c r="AA118" s="93"/>
      <c r="AB118" s="93"/>
      <c r="AC118" s="93"/>
    </row>
    <row r="119" spans="1:29" s="153" customFormat="1">
      <c r="A119" s="93"/>
      <c r="D119" s="154"/>
      <c r="E119" s="154"/>
      <c r="F119" s="154"/>
      <c r="G119" s="154"/>
      <c r="H119" s="154"/>
      <c r="I119" s="154"/>
      <c r="J119" s="154"/>
      <c r="K119" s="154"/>
      <c r="L119" s="154"/>
      <c r="M119" s="154"/>
      <c r="U119" s="93"/>
      <c r="V119" s="93"/>
      <c r="W119" s="93"/>
      <c r="X119" s="93"/>
      <c r="Y119" s="93"/>
      <c r="Z119" s="93"/>
      <c r="AA119" s="93"/>
      <c r="AB119" s="93"/>
      <c r="AC119" s="93"/>
    </row>
    <row r="120" spans="1:29" s="153" customFormat="1">
      <c r="A120" s="93"/>
      <c r="D120" s="154"/>
      <c r="E120" s="154"/>
      <c r="F120" s="154"/>
      <c r="G120" s="154"/>
      <c r="H120" s="154"/>
      <c r="I120" s="154"/>
      <c r="J120" s="154"/>
      <c r="K120" s="154"/>
      <c r="L120" s="154"/>
      <c r="M120" s="154"/>
      <c r="U120" s="93"/>
      <c r="V120" s="93"/>
      <c r="W120" s="93"/>
      <c r="X120" s="93"/>
      <c r="Y120" s="93"/>
      <c r="Z120" s="93"/>
      <c r="AA120" s="93"/>
      <c r="AB120" s="93"/>
      <c r="AC120" s="93"/>
    </row>
    <row r="121" spans="1:29" s="153" customFormat="1">
      <c r="A121" s="93"/>
      <c r="D121" s="154"/>
      <c r="E121" s="154"/>
      <c r="F121" s="154"/>
      <c r="G121" s="154"/>
      <c r="H121" s="154"/>
      <c r="I121" s="154"/>
      <c r="J121" s="154"/>
      <c r="K121" s="154"/>
      <c r="L121" s="154"/>
      <c r="M121" s="154"/>
      <c r="U121" s="93"/>
      <c r="V121" s="93"/>
      <c r="W121" s="93"/>
      <c r="X121" s="93"/>
      <c r="Y121" s="93"/>
      <c r="Z121" s="93"/>
      <c r="AA121" s="93"/>
      <c r="AB121" s="93"/>
      <c r="AC121" s="93"/>
    </row>
    <row r="122" spans="1:29" s="153" customFormat="1">
      <c r="A122" s="93"/>
      <c r="D122" s="154"/>
      <c r="E122" s="154"/>
      <c r="F122" s="154"/>
      <c r="G122" s="154"/>
      <c r="H122" s="154"/>
      <c r="I122" s="154"/>
      <c r="J122" s="154"/>
      <c r="K122" s="154"/>
      <c r="L122" s="154"/>
      <c r="M122" s="154"/>
      <c r="U122" s="93"/>
      <c r="V122" s="93"/>
      <c r="W122" s="93"/>
      <c r="X122" s="93"/>
      <c r="Y122" s="93"/>
      <c r="Z122" s="93"/>
      <c r="AA122" s="93"/>
      <c r="AB122" s="93"/>
      <c r="AC122" s="93"/>
    </row>
    <row r="123" spans="1:29" s="153" customFormat="1">
      <c r="A123" s="93"/>
      <c r="D123" s="154"/>
      <c r="E123" s="154"/>
      <c r="F123" s="154"/>
      <c r="G123" s="154"/>
      <c r="H123" s="154"/>
      <c r="I123" s="154"/>
      <c r="J123" s="154"/>
      <c r="K123" s="154"/>
      <c r="L123" s="154"/>
      <c r="M123" s="154"/>
      <c r="U123" s="93"/>
      <c r="V123" s="93"/>
      <c r="W123" s="93"/>
      <c r="X123" s="93"/>
      <c r="Y123" s="93"/>
      <c r="Z123" s="93"/>
      <c r="AA123" s="93"/>
      <c r="AB123" s="93"/>
      <c r="AC123" s="93"/>
    </row>
    <row r="124" spans="1:29" s="153" customFormat="1">
      <c r="A124" s="93"/>
      <c r="D124" s="154"/>
      <c r="E124" s="154"/>
      <c r="F124" s="154"/>
      <c r="G124" s="154"/>
      <c r="H124" s="154"/>
      <c r="I124" s="154"/>
      <c r="J124" s="154"/>
      <c r="K124" s="154"/>
      <c r="L124" s="154"/>
      <c r="M124" s="154"/>
      <c r="U124" s="93"/>
      <c r="V124" s="93"/>
      <c r="W124" s="93"/>
      <c r="X124" s="93"/>
      <c r="Y124" s="93"/>
      <c r="Z124" s="93"/>
      <c r="AA124" s="93"/>
      <c r="AB124" s="93"/>
      <c r="AC124" s="93"/>
    </row>
    <row r="125" spans="1:29" s="153" customFormat="1">
      <c r="A125" s="93"/>
      <c r="D125" s="154"/>
      <c r="E125" s="154"/>
      <c r="F125" s="154"/>
      <c r="G125" s="154"/>
      <c r="H125" s="154"/>
      <c r="I125" s="154"/>
      <c r="J125" s="154"/>
      <c r="K125" s="154"/>
      <c r="L125" s="154"/>
      <c r="M125" s="154"/>
      <c r="U125" s="93"/>
      <c r="V125" s="93"/>
      <c r="W125" s="93"/>
      <c r="X125" s="93"/>
      <c r="Y125" s="93"/>
      <c r="Z125" s="93"/>
      <c r="AA125" s="93"/>
      <c r="AB125" s="93"/>
      <c r="AC125" s="93"/>
    </row>
    <row r="126" spans="1:29" s="153" customFormat="1">
      <c r="A126" s="93"/>
      <c r="D126" s="154"/>
      <c r="E126" s="154"/>
      <c r="F126" s="154"/>
      <c r="G126" s="154"/>
      <c r="H126" s="154"/>
      <c r="I126" s="154"/>
      <c r="J126" s="154"/>
      <c r="K126" s="154"/>
      <c r="L126" s="154"/>
      <c r="M126" s="154"/>
      <c r="U126" s="93"/>
      <c r="V126" s="93"/>
      <c r="W126" s="93"/>
      <c r="X126" s="93"/>
      <c r="Y126" s="93"/>
      <c r="Z126" s="93"/>
      <c r="AA126" s="93"/>
      <c r="AB126" s="93"/>
      <c r="AC126" s="93"/>
    </row>
    <row r="127" spans="1:29" s="153" customFormat="1">
      <c r="A127" s="93"/>
      <c r="D127" s="154"/>
      <c r="E127" s="154"/>
      <c r="F127" s="154"/>
      <c r="G127" s="154"/>
      <c r="H127" s="154"/>
      <c r="I127" s="154"/>
      <c r="J127" s="154"/>
      <c r="K127" s="154"/>
      <c r="L127" s="154"/>
      <c r="M127" s="154"/>
      <c r="U127" s="93"/>
      <c r="V127" s="93"/>
      <c r="W127" s="93"/>
      <c r="X127" s="93"/>
      <c r="Y127" s="93"/>
      <c r="Z127" s="93"/>
      <c r="AA127" s="93"/>
      <c r="AB127" s="93"/>
      <c r="AC127" s="93"/>
    </row>
    <row r="128" spans="1:29" s="153" customFormat="1">
      <c r="A128" s="93"/>
      <c r="D128" s="154"/>
      <c r="E128" s="154"/>
      <c r="F128" s="154"/>
      <c r="G128" s="154"/>
      <c r="H128" s="154"/>
      <c r="I128" s="154"/>
      <c r="J128" s="154"/>
      <c r="K128" s="154"/>
      <c r="L128" s="154"/>
      <c r="M128" s="154"/>
      <c r="U128" s="93"/>
      <c r="V128" s="93"/>
      <c r="W128" s="93"/>
      <c r="X128" s="93"/>
      <c r="Y128" s="93"/>
      <c r="Z128" s="93"/>
      <c r="AA128" s="93"/>
      <c r="AB128" s="93"/>
      <c r="AC128" s="93"/>
    </row>
    <row r="129" spans="1:29" s="153" customFormat="1">
      <c r="A129" s="93"/>
      <c r="D129" s="154"/>
      <c r="E129" s="154"/>
      <c r="F129" s="154"/>
      <c r="G129" s="154"/>
      <c r="H129" s="154"/>
      <c r="I129" s="154"/>
      <c r="J129" s="154"/>
      <c r="K129" s="154"/>
      <c r="L129" s="154"/>
      <c r="M129" s="154"/>
      <c r="U129" s="93"/>
      <c r="V129" s="93"/>
      <c r="W129" s="93"/>
      <c r="X129" s="93"/>
      <c r="Y129" s="93"/>
      <c r="Z129" s="93"/>
      <c r="AA129" s="93"/>
      <c r="AB129" s="93"/>
      <c r="AC129" s="93"/>
    </row>
    <row r="130" spans="1:29" s="153" customFormat="1">
      <c r="A130" s="93"/>
      <c r="D130" s="154"/>
      <c r="E130" s="154"/>
      <c r="F130" s="154"/>
      <c r="G130" s="154"/>
      <c r="H130" s="154"/>
      <c r="I130" s="154"/>
      <c r="J130" s="154"/>
      <c r="K130" s="154"/>
      <c r="L130" s="154"/>
      <c r="M130" s="154"/>
      <c r="U130" s="93"/>
      <c r="V130" s="93"/>
      <c r="W130" s="93"/>
      <c r="X130" s="93"/>
      <c r="Y130" s="93"/>
      <c r="Z130" s="93"/>
      <c r="AA130" s="93"/>
      <c r="AB130" s="93"/>
      <c r="AC130" s="93"/>
    </row>
    <row r="131" spans="1:29" s="153" customFormat="1">
      <c r="A131" s="93"/>
      <c r="D131" s="154"/>
      <c r="E131" s="154"/>
      <c r="F131" s="154"/>
      <c r="G131" s="154"/>
      <c r="H131" s="154"/>
      <c r="I131" s="154"/>
      <c r="J131" s="154"/>
      <c r="K131" s="154"/>
      <c r="L131" s="154"/>
      <c r="M131" s="154"/>
      <c r="U131" s="93"/>
      <c r="V131" s="93"/>
      <c r="W131" s="93"/>
      <c r="X131" s="93"/>
      <c r="Y131" s="93"/>
      <c r="Z131" s="93"/>
      <c r="AA131" s="93"/>
      <c r="AB131" s="93"/>
      <c r="AC131" s="93"/>
    </row>
    <row r="132" spans="1:29" s="153" customFormat="1">
      <c r="A132" s="93"/>
      <c r="D132" s="154"/>
      <c r="E132" s="154"/>
      <c r="F132" s="154"/>
      <c r="G132" s="154"/>
      <c r="H132" s="154"/>
      <c r="I132" s="154"/>
      <c r="J132" s="154"/>
      <c r="K132" s="154"/>
      <c r="L132" s="154"/>
      <c r="M132" s="154"/>
      <c r="U132" s="93"/>
      <c r="V132" s="93"/>
      <c r="W132" s="93"/>
      <c r="X132" s="93"/>
      <c r="Y132" s="93"/>
      <c r="Z132" s="93"/>
      <c r="AA132" s="93"/>
      <c r="AB132" s="93"/>
      <c r="AC132" s="93"/>
    </row>
    <row r="133" spans="1:29" s="153" customFormat="1">
      <c r="A133" s="93"/>
      <c r="D133" s="154"/>
      <c r="E133" s="154"/>
      <c r="F133" s="154"/>
      <c r="G133" s="154"/>
      <c r="H133" s="154"/>
      <c r="I133" s="154"/>
      <c r="J133" s="154"/>
      <c r="K133" s="154"/>
      <c r="L133" s="154"/>
      <c r="M133" s="154"/>
      <c r="U133" s="93"/>
      <c r="V133" s="93"/>
      <c r="W133" s="93"/>
      <c r="X133" s="93"/>
      <c r="Y133" s="93"/>
      <c r="Z133" s="93"/>
      <c r="AA133" s="93"/>
      <c r="AB133" s="93"/>
      <c r="AC133" s="93"/>
    </row>
    <row r="134" spans="1:29" s="153" customFormat="1">
      <c r="A134" s="93"/>
      <c r="D134" s="154"/>
      <c r="E134" s="154"/>
      <c r="F134" s="154"/>
      <c r="G134" s="154"/>
      <c r="H134" s="154"/>
      <c r="I134" s="154"/>
      <c r="J134" s="154"/>
      <c r="K134" s="154"/>
      <c r="L134" s="154"/>
      <c r="M134" s="154"/>
      <c r="U134" s="93"/>
      <c r="V134" s="93"/>
      <c r="W134" s="93"/>
      <c r="X134" s="93"/>
      <c r="Y134" s="93"/>
      <c r="Z134" s="93"/>
      <c r="AA134" s="93"/>
      <c r="AB134" s="93"/>
      <c r="AC134" s="93"/>
    </row>
    <row r="135" spans="1:29" s="153" customFormat="1">
      <c r="A135" s="93"/>
      <c r="D135" s="154"/>
      <c r="E135" s="154"/>
      <c r="F135" s="154"/>
      <c r="G135" s="154"/>
      <c r="H135" s="154"/>
      <c r="I135" s="154"/>
      <c r="J135" s="154"/>
      <c r="K135" s="154"/>
      <c r="L135" s="154"/>
      <c r="M135" s="154"/>
      <c r="U135" s="93"/>
      <c r="V135" s="93"/>
      <c r="W135" s="93"/>
      <c r="X135" s="93"/>
      <c r="Y135" s="93"/>
      <c r="Z135" s="93"/>
      <c r="AA135" s="93"/>
      <c r="AB135" s="93"/>
      <c r="AC135" s="93"/>
    </row>
    <row r="136" spans="1:29" s="153" customFormat="1">
      <c r="A136" s="93"/>
      <c r="D136" s="154"/>
      <c r="E136" s="154"/>
      <c r="F136" s="154"/>
      <c r="G136" s="154"/>
      <c r="H136" s="154"/>
      <c r="I136" s="154"/>
      <c r="J136" s="154"/>
      <c r="K136" s="154"/>
      <c r="L136" s="154"/>
      <c r="M136" s="154"/>
      <c r="U136" s="93"/>
      <c r="V136" s="93"/>
      <c r="W136" s="93"/>
      <c r="X136" s="93"/>
      <c r="Y136" s="93"/>
      <c r="Z136" s="93"/>
      <c r="AA136" s="93"/>
      <c r="AB136" s="93"/>
      <c r="AC136" s="93"/>
    </row>
    <row r="137" spans="1:29" s="153" customFormat="1">
      <c r="A137" s="93"/>
      <c r="D137" s="154"/>
      <c r="E137" s="154"/>
      <c r="F137" s="154"/>
      <c r="G137" s="154"/>
      <c r="H137" s="154"/>
      <c r="I137" s="154"/>
      <c r="J137" s="154"/>
      <c r="K137" s="154"/>
      <c r="L137" s="154"/>
      <c r="M137" s="154"/>
      <c r="U137" s="93"/>
      <c r="V137" s="93"/>
      <c r="W137" s="93"/>
      <c r="X137" s="93"/>
      <c r="Y137" s="93"/>
      <c r="Z137" s="93"/>
      <c r="AA137" s="93"/>
      <c r="AB137" s="93"/>
      <c r="AC137" s="93"/>
    </row>
    <row r="138" spans="1:29" s="153" customFormat="1">
      <c r="A138" s="93"/>
      <c r="D138" s="154"/>
      <c r="E138" s="154"/>
      <c r="F138" s="154"/>
      <c r="G138" s="154"/>
      <c r="H138" s="154"/>
      <c r="I138" s="154"/>
      <c r="J138" s="154"/>
      <c r="K138" s="154"/>
      <c r="L138" s="154"/>
      <c r="M138" s="154"/>
      <c r="U138" s="93"/>
      <c r="V138" s="93"/>
      <c r="W138" s="93"/>
      <c r="X138" s="93"/>
      <c r="Y138" s="93"/>
      <c r="Z138" s="93"/>
      <c r="AA138" s="93"/>
      <c r="AB138" s="93"/>
      <c r="AC138" s="93"/>
    </row>
    <row r="139" spans="1:29" s="153" customFormat="1">
      <c r="A139" s="93"/>
      <c r="D139" s="154"/>
      <c r="E139" s="154"/>
      <c r="F139" s="154"/>
      <c r="G139" s="154"/>
      <c r="H139" s="154"/>
      <c r="I139" s="154"/>
      <c r="J139" s="154"/>
      <c r="K139" s="154"/>
      <c r="L139" s="154"/>
      <c r="M139" s="154"/>
      <c r="U139" s="93"/>
      <c r="V139" s="93"/>
      <c r="W139" s="93"/>
      <c r="X139" s="93"/>
      <c r="Y139" s="93"/>
      <c r="Z139" s="93"/>
      <c r="AA139" s="93"/>
      <c r="AB139" s="93"/>
      <c r="AC139" s="93"/>
    </row>
    <row r="140" spans="1:29" s="153" customFormat="1">
      <c r="A140" s="93"/>
      <c r="D140" s="154"/>
      <c r="E140" s="154"/>
      <c r="F140" s="154"/>
      <c r="G140" s="154"/>
      <c r="H140" s="154"/>
      <c r="I140" s="154"/>
      <c r="J140" s="154"/>
      <c r="K140" s="154"/>
      <c r="L140" s="154"/>
      <c r="M140" s="154"/>
      <c r="U140" s="93"/>
      <c r="V140" s="93"/>
      <c r="W140" s="93"/>
      <c r="X140" s="93"/>
      <c r="Y140" s="93"/>
      <c r="Z140" s="93"/>
      <c r="AA140" s="93"/>
      <c r="AB140" s="93"/>
      <c r="AC140" s="93"/>
    </row>
    <row r="141" spans="1:29" s="153" customFormat="1">
      <c r="A141" s="93"/>
      <c r="D141" s="154"/>
      <c r="E141" s="154"/>
      <c r="F141" s="154"/>
      <c r="G141" s="154"/>
      <c r="H141" s="154"/>
      <c r="I141" s="154"/>
      <c r="J141" s="154"/>
      <c r="K141" s="154"/>
      <c r="L141" s="154"/>
      <c r="M141" s="154"/>
      <c r="U141" s="93"/>
      <c r="V141" s="93"/>
      <c r="W141" s="93"/>
      <c r="X141" s="93"/>
      <c r="Y141" s="93"/>
      <c r="Z141" s="93"/>
      <c r="AA141" s="93"/>
      <c r="AB141" s="93"/>
      <c r="AC141" s="93"/>
    </row>
  </sheetData>
  <sheetProtection password="D2C2" sheet="1" objects="1" scenarios="1"/>
  <mergeCells count="88">
    <mergeCell ref="W6:X7"/>
    <mergeCell ref="R60:U60"/>
    <mergeCell ref="N61:P61"/>
    <mergeCell ref="R61:U61"/>
    <mergeCell ref="C58:L58"/>
    <mergeCell ref="N52:P52"/>
    <mergeCell ref="N53:P53"/>
    <mergeCell ref="R58:U58"/>
    <mergeCell ref="C59:P59"/>
    <mergeCell ref="R59:U59"/>
    <mergeCell ref="N54:P54"/>
    <mergeCell ref="N55:P55"/>
    <mergeCell ref="N56:P56"/>
    <mergeCell ref="C47:L47"/>
    <mergeCell ref="N47:P47"/>
    <mergeCell ref="F50:G50"/>
    <mergeCell ref="D69:F69"/>
    <mergeCell ref="I69:K69"/>
    <mergeCell ref="R62:U62"/>
    <mergeCell ref="R63:U63"/>
    <mergeCell ref="R64:U64"/>
    <mergeCell ref="R65:U65"/>
    <mergeCell ref="R66:U66"/>
    <mergeCell ref="B68:U68"/>
    <mergeCell ref="N50:P50"/>
    <mergeCell ref="N51:P51"/>
    <mergeCell ref="R48:U48"/>
    <mergeCell ref="R39:T39"/>
    <mergeCell ref="N40:P40"/>
    <mergeCell ref="R40:T40"/>
    <mergeCell ref="N41:P41"/>
    <mergeCell ref="R41:T41"/>
    <mergeCell ref="N42:P42"/>
    <mergeCell ref="R42:T42"/>
    <mergeCell ref="N43:P43"/>
    <mergeCell ref="N44:P44"/>
    <mergeCell ref="N46:P46"/>
    <mergeCell ref="N45:P45"/>
    <mergeCell ref="N33:P33"/>
    <mergeCell ref="N34:P34"/>
    <mergeCell ref="D35:L35"/>
    <mergeCell ref="N35:P35"/>
    <mergeCell ref="W35:X39"/>
    <mergeCell ref="C36:L36"/>
    <mergeCell ref="N36:P36"/>
    <mergeCell ref="N37:P37"/>
    <mergeCell ref="N38:P38"/>
    <mergeCell ref="N39:P39"/>
    <mergeCell ref="N29:P29"/>
    <mergeCell ref="W29:X32"/>
    <mergeCell ref="N30:P30"/>
    <mergeCell ref="N31:P31"/>
    <mergeCell ref="N32:P32"/>
    <mergeCell ref="R22:U22"/>
    <mergeCell ref="N24:P24"/>
    <mergeCell ref="N25:P25"/>
    <mergeCell ref="N27:P27"/>
    <mergeCell ref="N28:P28"/>
    <mergeCell ref="N26:P26"/>
    <mergeCell ref="N15:P15"/>
    <mergeCell ref="N16:P16"/>
    <mergeCell ref="C17:C18"/>
    <mergeCell ref="M17:M18"/>
    <mergeCell ref="N17:P18"/>
    <mergeCell ref="C19:L19"/>
    <mergeCell ref="N19:P19"/>
    <mergeCell ref="D21:K21"/>
    <mergeCell ref="N21:P21"/>
    <mergeCell ref="P3:U3"/>
    <mergeCell ref="N14:P14"/>
    <mergeCell ref="B5:D5"/>
    <mergeCell ref="E5:H5"/>
    <mergeCell ref="J5:K5"/>
    <mergeCell ref="N5:U5"/>
    <mergeCell ref="B6:D6"/>
    <mergeCell ref="E6:L6"/>
    <mergeCell ref="M6:O6"/>
    <mergeCell ref="P6:U6"/>
    <mergeCell ref="F7:I7"/>
    <mergeCell ref="L7:N7"/>
    <mergeCell ref="Q7:U7"/>
    <mergeCell ref="R11:U11"/>
    <mergeCell ref="N13:P13"/>
    <mergeCell ref="B4:G4"/>
    <mergeCell ref="D2:G2"/>
    <mergeCell ref="H2:K2"/>
    <mergeCell ref="B3:D3"/>
    <mergeCell ref="E3:N3"/>
  </mergeCells>
  <conditionalFormatting sqref="R40:T40">
    <cfRule type="cellIs" dxfId="1" priority="2" operator="lessThan">
      <formula>25000</formula>
    </cfRule>
  </conditionalFormatting>
  <conditionalFormatting sqref="R41:T42">
    <cfRule type="cellIs" dxfId="0" priority="1" operator="lessThan">
      <formula>125000</formula>
    </cfRule>
  </conditionalFormatting>
  <dataValidations disablePrompts="1" count="2">
    <dataValidation type="whole" operator="lessThan" allowBlank="1" showInputMessage="1" showErrorMessage="1" sqref="N65566:P65566 JJ65566:JL65566 TF65566:TH65566 ADB65566:ADD65566 AMX65566:AMZ65566 AWT65566:AWV65566 BGP65566:BGR65566 BQL65566:BQN65566 CAH65566:CAJ65566 CKD65566:CKF65566 CTZ65566:CUB65566 DDV65566:DDX65566 DNR65566:DNT65566 DXN65566:DXP65566 EHJ65566:EHL65566 ERF65566:ERH65566 FBB65566:FBD65566 FKX65566:FKZ65566 FUT65566:FUV65566 GEP65566:GER65566 GOL65566:GON65566 GYH65566:GYJ65566 HID65566:HIF65566 HRZ65566:HSB65566 IBV65566:IBX65566 ILR65566:ILT65566 IVN65566:IVP65566 JFJ65566:JFL65566 JPF65566:JPH65566 JZB65566:JZD65566 KIX65566:KIZ65566 KST65566:KSV65566 LCP65566:LCR65566 LML65566:LMN65566 LWH65566:LWJ65566 MGD65566:MGF65566 MPZ65566:MQB65566 MZV65566:MZX65566 NJR65566:NJT65566 NTN65566:NTP65566 ODJ65566:ODL65566 ONF65566:ONH65566 OXB65566:OXD65566 PGX65566:PGZ65566 PQT65566:PQV65566 QAP65566:QAR65566 QKL65566:QKN65566 QUH65566:QUJ65566 RED65566:REF65566 RNZ65566:ROB65566 RXV65566:RXX65566 SHR65566:SHT65566 SRN65566:SRP65566 TBJ65566:TBL65566 TLF65566:TLH65566 TVB65566:TVD65566 UEX65566:UEZ65566 UOT65566:UOV65566 UYP65566:UYR65566 VIL65566:VIN65566 VSH65566:VSJ65566 WCD65566:WCF65566 WLZ65566:WMB65566 WVV65566:WVX65566 N131102:P131102 JJ131102:JL131102 TF131102:TH131102 ADB131102:ADD131102 AMX131102:AMZ131102 AWT131102:AWV131102 BGP131102:BGR131102 BQL131102:BQN131102 CAH131102:CAJ131102 CKD131102:CKF131102 CTZ131102:CUB131102 DDV131102:DDX131102 DNR131102:DNT131102 DXN131102:DXP131102 EHJ131102:EHL131102 ERF131102:ERH131102 FBB131102:FBD131102 FKX131102:FKZ131102 FUT131102:FUV131102 GEP131102:GER131102 GOL131102:GON131102 GYH131102:GYJ131102 HID131102:HIF131102 HRZ131102:HSB131102 IBV131102:IBX131102 ILR131102:ILT131102 IVN131102:IVP131102 JFJ131102:JFL131102 JPF131102:JPH131102 JZB131102:JZD131102 KIX131102:KIZ131102 KST131102:KSV131102 LCP131102:LCR131102 LML131102:LMN131102 LWH131102:LWJ131102 MGD131102:MGF131102 MPZ131102:MQB131102 MZV131102:MZX131102 NJR131102:NJT131102 NTN131102:NTP131102 ODJ131102:ODL131102 ONF131102:ONH131102 OXB131102:OXD131102 PGX131102:PGZ131102 PQT131102:PQV131102 QAP131102:QAR131102 QKL131102:QKN131102 QUH131102:QUJ131102 RED131102:REF131102 RNZ131102:ROB131102 RXV131102:RXX131102 SHR131102:SHT131102 SRN131102:SRP131102 TBJ131102:TBL131102 TLF131102:TLH131102 TVB131102:TVD131102 UEX131102:UEZ131102 UOT131102:UOV131102 UYP131102:UYR131102 VIL131102:VIN131102 VSH131102:VSJ131102 WCD131102:WCF131102 WLZ131102:WMB131102 WVV131102:WVX131102 N196638:P196638 JJ196638:JL196638 TF196638:TH196638 ADB196638:ADD196638 AMX196638:AMZ196638 AWT196638:AWV196638 BGP196638:BGR196638 BQL196638:BQN196638 CAH196638:CAJ196638 CKD196638:CKF196638 CTZ196638:CUB196638 DDV196638:DDX196638 DNR196638:DNT196638 DXN196638:DXP196638 EHJ196638:EHL196638 ERF196638:ERH196638 FBB196638:FBD196638 FKX196638:FKZ196638 FUT196638:FUV196638 GEP196638:GER196638 GOL196638:GON196638 GYH196638:GYJ196638 HID196638:HIF196638 HRZ196638:HSB196638 IBV196638:IBX196638 ILR196638:ILT196638 IVN196638:IVP196638 JFJ196638:JFL196638 JPF196638:JPH196638 JZB196638:JZD196638 KIX196638:KIZ196638 KST196638:KSV196638 LCP196638:LCR196638 LML196638:LMN196638 LWH196638:LWJ196638 MGD196638:MGF196638 MPZ196638:MQB196638 MZV196638:MZX196638 NJR196638:NJT196638 NTN196638:NTP196638 ODJ196638:ODL196638 ONF196638:ONH196638 OXB196638:OXD196638 PGX196638:PGZ196638 PQT196638:PQV196638 QAP196638:QAR196638 QKL196638:QKN196638 QUH196638:QUJ196638 RED196638:REF196638 RNZ196638:ROB196638 RXV196638:RXX196638 SHR196638:SHT196638 SRN196638:SRP196638 TBJ196638:TBL196638 TLF196638:TLH196638 TVB196638:TVD196638 UEX196638:UEZ196638 UOT196638:UOV196638 UYP196638:UYR196638 VIL196638:VIN196638 VSH196638:VSJ196638 WCD196638:WCF196638 WLZ196638:WMB196638 WVV196638:WVX196638 N262174:P262174 JJ262174:JL262174 TF262174:TH262174 ADB262174:ADD262174 AMX262174:AMZ262174 AWT262174:AWV262174 BGP262174:BGR262174 BQL262174:BQN262174 CAH262174:CAJ262174 CKD262174:CKF262174 CTZ262174:CUB262174 DDV262174:DDX262174 DNR262174:DNT262174 DXN262174:DXP262174 EHJ262174:EHL262174 ERF262174:ERH262174 FBB262174:FBD262174 FKX262174:FKZ262174 FUT262174:FUV262174 GEP262174:GER262174 GOL262174:GON262174 GYH262174:GYJ262174 HID262174:HIF262174 HRZ262174:HSB262174 IBV262174:IBX262174 ILR262174:ILT262174 IVN262174:IVP262174 JFJ262174:JFL262174 JPF262174:JPH262174 JZB262174:JZD262174 KIX262174:KIZ262174 KST262174:KSV262174 LCP262174:LCR262174 LML262174:LMN262174 LWH262174:LWJ262174 MGD262174:MGF262174 MPZ262174:MQB262174 MZV262174:MZX262174 NJR262174:NJT262174 NTN262174:NTP262174 ODJ262174:ODL262174 ONF262174:ONH262174 OXB262174:OXD262174 PGX262174:PGZ262174 PQT262174:PQV262174 QAP262174:QAR262174 QKL262174:QKN262174 QUH262174:QUJ262174 RED262174:REF262174 RNZ262174:ROB262174 RXV262174:RXX262174 SHR262174:SHT262174 SRN262174:SRP262174 TBJ262174:TBL262174 TLF262174:TLH262174 TVB262174:TVD262174 UEX262174:UEZ262174 UOT262174:UOV262174 UYP262174:UYR262174 VIL262174:VIN262174 VSH262174:VSJ262174 WCD262174:WCF262174 WLZ262174:WMB262174 WVV262174:WVX262174 N327710:P327710 JJ327710:JL327710 TF327710:TH327710 ADB327710:ADD327710 AMX327710:AMZ327710 AWT327710:AWV327710 BGP327710:BGR327710 BQL327710:BQN327710 CAH327710:CAJ327710 CKD327710:CKF327710 CTZ327710:CUB327710 DDV327710:DDX327710 DNR327710:DNT327710 DXN327710:DXP327710 EHJ327710:EHL327710 ERF327710:ERH327710 FBB327710:FBD327710 FKX327710:FKZ327710 FUT327710:FUV327710 GEP327710:GER327710 GOL327710:GON327710 GYH327710:GYJ327710 HID327710:HIF327710 HRZ327710:HSB327710 IBV327710:IBX327710 ILR327710:ILT327710 IVN327710:IVP327710 JFJ327710:JFL327710 JPF327710:JPH327710 JZB327710:JZD327710 KIX327710:KIZ327710 KST327710:KSV327710 LCP327710:LCR327710 LML327710:LMN327710 LWH327710:LWJ327710 MGD327710:MGF327710 MPZ327710:MQB327710 MZV327710:MZX327710 NJR327710:NJT327710 NTN327710:NTP327710 ODJ327710:ODL327710 ONF327710:ONH327710 OXB327710:OXD327710 PGX327710:PGZ327710 PQT327710:PQV327710 QAP327710:QAR327710 QKL327710:QKN327710 QUH327710:QUJ327710 RED327710:REF327710 RNZ327710:ROB327710 RXV327710:RXX327710 SHR327710:SHT327710 SRN327710:SRP327710 TBJ327710:TBL327710 TLF327710:TLH327710 TVB327710:TVD327710 UEX327710:UEZ327710 UOT327710:UOV327710 UYP327710:UYR327710 VIL327710:VIN327710 VSH327710:VSJ327710 WCD327710:WCF327710 WLZ327710:WMB327710 WVV327710:WVX327710 N393246:P393246 JJ393246:JL393246 TF393246:TH393246 ADB393246:ADD393246 AMX393246:AMZ393246 AWT393246:AWV393246 BGP393246:BGR393246 BQL393246:BQN393246 CAH393246:CAJ393246 CKD393246:CKF393246 CTZ393246:CUB393246 DDV393246:DDX393246 DNR393246:DNT393246 DXN393246:DXP393246 EHJ393246:EHL393246 ERF393246:ERH393246 FBB393246:FBD393246 FKX393246:FKZ393246 FUT393246:FUV393246 GEP393246:GER393246 GOL393246:GON393246 GYH393246:GYJ393246 HID393246:HIF393246 HRZ393246:HSB393246 IBV393246:IBX393246 ILR393246:ILT393246 IVN393246:IVP393246 JFJ393246:JFL393246 JPF393246:JPH393246 JZB393246:JZD393246 KIX393246:KIZ393246 KST393246:KSV393246 LCP393246:LCR393246 LML393246:LMN393246 LWH393246:LWJ393246 MGD393246:MGF393246 MPZ393246:MQB393246 MZV393246:MZX393246 NJR393246:NJT393246 NTN393246:NTP393246 ODJ393246:ODL393246 ONF393246:ONH393246 OXB393246:OXD393246 PGX393246:PGZ393246 PQT393246:PQV393246 QAP393246:QAR393246 QKL393246:QKN393246 QUH393246:QUJ393246 RED393246:REF393246 RNZ393246:ROB393246 RXV393246:RXX393246 SHR393246:SHT393246 SRN393246:SRP393246 TBJ393246:TBL393246 TLF393246:TLH393246 TVB393246:TVD393246 UEX393246:UEZ393246 UOT393246:UOV393246 UYP393246:UYR393246 VIL393246:VIN393246 VSH393246:VSJ393246 WCD393246:WCF393246 WLZ393246:WMB393246 WVV393246:WVX393246 N458782:P458782 JJ458782:JL458782 TF458782:TH458782 ADB458782:ADD458782 AMX458782:AMZ458782 AWT458782:AWV458782 BGP458782:BGR458782 BQL458782:BQN458782 CAH458782:CAJ458782 CKD458782:CKF458782 CTZ458782:CUB458782 DDV458782:DDX458782 DNR458782:DNT458782 DXN458782:DXP458782 EHJ458782:EHL458782 ERF458782:ERH458782 FBB458782:FBD458782 FKX458782:FKZ458782 FUT458782:FUV458782 GEP458782:GER458782 GOL458782:GON458782 GYH458782:GYJ458782 HID458782:HIF458782 HRZ458782:HSB458782 IBV458782:IBX458782 ILR458782:ILT458782 IVN458782:IVP458782 JFJ458782:JFL458782 JPF458782:JPH458782 JZB458782:JZD458782 KIX458782:KIZ458782 KST458782:KSV458782 LCP458782:LCR458782 LML458782:LMN458782 LWH458782:LWJ458782 MGD458782:MGF458782 MPZ458782:MQB458782 MZV458782:MZX458782 NJR458782:NJT458782 NTN458782:NTP458782 ODJ458782:ODL458782 ONF458782:ONH458782 OXB458782:OXD458782 PGX458782:PGZ458782 PQT458782:PQV458782 QAP458782:QAR458782 QKL458782:QKN458782 QUH458782:QUJ458782 RED458782:REF458782 RNZ458782:ROB458782 RXV458782:RXX458782 SHR458782:SHT458782 SRN458782:SRP458782 TBJ458782:TBL458782 TLF458782:TLH458782 TVB458782:TVD458782 UEX458782:UEZ458782 UOT458782:UOV458782 UYP458782:UYR458782 VIL458782:VIN458782 VSH458782:VSJ458782 WCD458782:WCF458782 WLZ458782:WMB458782 WVV458782:WVX458782 N524318:P524318 JJ524318:JL524318 TF524318:TH524318 ADB524318:ADD524318 AMX524318:AMZ524318 AWT524318:AWV524318 BGP524318:BGR524318 BQL524318:BQN524318 CAH524318:CAJ524318 CKD524318:CKF524318 CTZ524318:CUB524318 DDV524318:DDX524318 DNR524318:DNT524318 DXN524318:DXP524318 EHJ524318:EHL524318 ERF524318:ERH524318 FBB524318:FBD524318 FKX524318:FKZ524318 FUT524318:FUV524318 GEP524318:GER524318 GOL524318:GON524318 GYH524318:GYJ524318 HID524318:HIF524318 HRZ524318:HSB524318 IBV524318:IBX524318 ILR524318:ILT524318 IVN524318:IVP524318 JFJ524318:JFL524318 JPF524318:JPH524318 JZB524318:JZD524318 KIX524318:KIZ524318 KST524318:KSV524318 LCP524318:LCR524318 LML524318:LMN524318 LWH524318:LWJ524318 MGD524318:MGF524318 MPZ524318:MQB524318 MZV524318:MZX524318 NJR524318:NJT524318 NTN524318:NTP524318 ODJ524318:ODL524318 ONF524318:ONH524318 OXB524318:OXD524318 PGX524318:PGZ524318 PQT524318:PQV524318 QAP524318:QAR524318 QKL524318:QKN524318 QUH524318:QUJ524318 RED524318:REF524318 RNZ524318:ROB524318 RXV524318:RXX524318 SHR524318:SHT524318 SRN524318:SRP524318 TBJ524318:TBL524318 TLF524318:TLH524318 TVB524318:TVD524318 UEX524318:UEZ524318 UOT524318:UOV524318 UYP524318:UYR524318 VIL524318:VIN524318 VSH524318:VSJ524318 WCD524318:WCF524318 WLZ524318:WMB524318 WVV524318:WVX524318 N589854:P589854 JJ589854:JL589854 TF589854:TH589854 ADB589854:ADD589854 AMX589854:AMZ589854 AWT589854:AWV589854 BGP589854:BGR589854 BQL589854:BQN589854 CAH589854:CAJ589854 CKD589854:CKF589854 CTZ589854:CUB589854 DDV589854:DDX589854 DNR589854:DNT589854 DXN589854:DXP589854 EHJ589854:EHL589854 ERF589854:ERH589854 FBB589854:FBD589854 FKX589854:FKZ589854 FUT589854:FUV589854 GEP589854:GER589854 GOL589854:GON589854 GYH589854:GYJ589854 HID589854:HIF589854 HRZ589854:HSB589854 IBV589854:IBX589854 ILR589854:ILT589854 IVN589854:IVP589854 JFJ589854:JFL589854 JPF589854:JPH589854 JZB589854:JZD589854 KIX589854:KIZ589854 KST589854:KSV589854 LCP589854:LCR589854 LML589854:LMN589854 LWH589854:LWJ589854 MGD589854:MGF589854 MPZ589854:MQB589854 MZV589854:MZX589854 NJR589854:NJT589854 NTN589854:NTP589854 ODJ589854:ODL589854 ONF589854:ONH589854 OXB589854:OXD589854 PGX589854:PGZ589854 PQT589854:PQV589854 QAP589854:QAR589854 QKL589854:QKN589854 QUH589854:QUJ589854 RED589854:REF589854 RNZ589854:ROB589854 RXV589854:RXX589854 SHR589854:SHT589854 SRN589854:SRP589854 TBJ589854:TBL589854 TLF589854:TLH589854 TVB589854:TVD589854 UEX589854:UEZ589854 UOT589854:UOV589854 UYP589854:UYR589854 VIL589854:VIN589854 VSH589854:VSJ589854 WCD589854:WCF589854 WLZ589854:WMB589854 WVV589854:WVX589854 N655390:P655390 JJ655390:JL655390 TF655390:TH655390 ADB655390:ADD655390 AMX655390:AMZ655390 AWT655390:AWV655390 BGP655390:BGR655390 BQL655390:BQN655390 CAH655390:CAJ655390 CKD655390:CKF655390 CTZ655390:CUB655390 DDV655390:DDX655390 DNR655390:DNT655390 DXN655390:DXP655390 EHJ655390:EHL655390 ERF655390:ERH655390 FBB655390:FBD655390 FKX655390:FKZ655390 FUT655390:FUV655390 GEP655390:GER655390 GOL655390:GON655390 GYH655390:GYJ655390 HID655390:HIF655390 HRZ655390:HSB655390 IBV655390:IBX655390 ILR655390:ILT655390 IVN655390:IVP655390 JFJ655390:JFL655390 JPF655390:JPH655390 JZB655390:JZD655390 KIX655390:KIZ655390 KST655390:KSV655390 LCP655390:LCR655390 LML655390:LMN655390 LWH655390:LWJ655390 MGD655390:MGF655390 MPZ655390:MQB655390 MZV655390:MZX655390 NJR655390:NJT655390 NTN655390:NTP655390 ODJ655390:ODL655390 ONF655390:ONH655390 OXB655390:OXD655390 PGX655390:PGZ655390 PQT655390:PQV655390 QAP655390:QAR655390 QKL655390:QKN655390 QUH655390:QUJ655390 RED655390:REF655390 RNZ655390:ROB655390 RXV655390:RXX655390 SHR655390:SHT655390 SRN655390:SRP655390 TBJ655390:TBL655390 TLF655390:TLH655390 TVB655390:TVD655390 UEX655390:UEZ655390 UOT655390:UOV655390 UYP655390:UYR655390 VIL655390:VIN655390 VSH655390:VSJ655390 WCD655390:WCF655390 WLZ655390:WMB655390 WVV655390:WVX655390 N720926:P720926 JJ720926:JL720926 TF720926:TH720926 ADB720926:ADD720926 AMX720926:AMZ720926 AWT720926:AWV720926 BGP720926:BGR720926 BQL720926:BQN720926 CAH720926:CAJ720926 CKD720926:CKF720926 CTZ720926:CUB720926 DDV720926:DDX720926 DNR720926:DNT720926 DXN720926:DXP720926 EHJ720926:EHL720926 ERF720926:ERH720926 FBB720926:FBD720926 FKX720926:FKZ720926 FUT720926:FUV720926 GEP720926:GER720926 GOL720926:GON720926 GYH720926:GYJ720926 HID720926:HIF720926 HRZ720926:HSB720926 IBV720926:IBX720926 ILR720926:ILT720926 IVN720926:IVP720926 JFJ720926:JFL720926 JPF720926:JPH720926 JZB720926:JZD720926 KIX720926:KIZ720926 KST720926:KSV720926 LCP720926:LCR720926 LML720926:LMN720926 LWH720926:LWJ720926 MGD720926:MGF720926 MPZ720926:MQB720926 MZV720926:MZX720926 NJR720926:NJT720926 NTN720926:NTP720926 ODJ720926:ODL720926 ONF720926:ONH720926 OXB720926:OXD720926 PGX720926:PGZ720926 PQT720926:PQV720926 QAP720926:QAR720926 QKL720926:QKN720926 QUH720926:QUJ720926 RED720926:REF720926 RNZ720926:ROB720926 RXV720926:RXX720926 SHR720926:SHT720926 SRN720926:SRP720926 TBJ720926:TBL720926 TLF720926:TLH720926 TVB720926:TVD720926 UEX720926:UEZ720926 UOT720926:UOV720926 UYP720926:UYR720926 VIL720926:VIN720926 VSH720926:VSJ720926 WCD720926:WCF720926 WLZ720926:WMB720926 WVV720926:WVX720926 N786462:P786462 JJ786462:JL786462 TF786462:TH786462 ADB786462:ADD786462 AMX786462:AMZ786462 AWT786462:AWV786462 BGP786462:BGR786462 BQL786462:BQN786462 CAH786462:CAJ786462 CKD786462:CKF786462 CTZ786462:CUB786462 DDV786462:DDX786462 DNR786462:DNT786462 DXN786462:DXP786462 EHJ786462:EHL786462 ERF786462:ERH786462 FBB786462:FBD786462 FKX786462:FKZ786462 FUT786462:FUV786462 GEP786462:GER786462 GOL786462:GON786462 GYH786462:GYJ786462 HID786462:HIF786462 HRZ786462:HSB786462 IBV786462:IBX786462 ILR786462:ILT786462 IVN786462:IVP786462 JFJ786462:JFL786462 JPF786462:JPH786462 JZB786462:JZD786462 KIX786462:KIZ786462 KST786462:KSV786462 LCP786462:LCR786462 LML786462:LMN786462 LWH786462:LWJ786462 MGD786462:MGF786462 MPZ786462:MQB786462 MZV786462:MZX786462 NJR786462:NJT786462 NTN786462:NTP786462 ODJ786462:ODL786462 ONF786462:ONH786462 OXB786462:OXD786462 PGX786462:PGZ786462 PQT786462:PQV786462 QAP786462:QAR786462 QKL786462:QKN786462 QUH786462:QUJ786462 RED786462:REF786462 RNZ786462:ROB786462 RXV786462:RXX786462 SHR786462:SHT786462 SRN786462:SRP786462 TBJ786462:TBL786462 TLF786462:TLH786462 TVB786462:TVD786462 UEX786462:UEZ786462 UOT786462:UOV786462 UYP786462:UYR786462 VIL786462:VIN786462 VSH786462:VSJ786462 WCD786462:WCF786462 WLZ786462:WMB786462 WVV786462:WVX786462 N851998:P851998 JJ851998:JL851998 TF851998:TH851998 ADB851998:ADD851998 AMX851998:AMZ851998 AWT851998:AWV851998 BGP851998:BGR851998 BQL851998:BQN851998 CAH851998:CAJ851998 CKD851998:CKF851998 CTZ851998:CUB851998 DDV851998:DDX851998 DNR851998:DNT851998 DXN851998:DXP851998 EHJ851998:EHL851998 ERF851998:ERH851998 FBB851998:FBD851998 FKX851998:FKZ851998 FUT851998:FUV851998 GEP851998:GER851998 GOL851998:GON851998 GYH851998:GYJ851998 HID851998:HIF851998 HRZ851998:HSB851998 IBV851998:IBX851998 ILR851998:ILT851998 IVN851998:IVP851998 JFJ851998:JFL851998 JPF851998:JPH851998 JZB851998:JZD851998 KIX851998:KIZ851998 KST851998:KSV851998 LCP851998:LCR851998 LML851998:LMN851998 LWH851998:LWJ851998 MGD851998:MGF851998 MPZ851998:MQB851998 MZV851998:MZX851998 NJR851998:NJT851998 NTN851998:NTP851998 ODJ851998:ODL851998 ONF851998:ONH851998 OXB851998:OXD851998 PGX851998:PGZ851998 PQT851998:PQV851998 QAP851998:QAR851998 QKL851998:QKN851998 QUH851998:QUJ851998 RED851998:REF851998 RNZ851998:ROB851998 RXV851998:RXX851998 SHR851998:SHT851998 SRN851998:SRP851998 TBJ851998:TBL851998 TLF851998:TLH851998 TVB851998:TVD851998 UEX851998:UEZ851998 UOT851998:UOV851998 UYP851998:UYR851998 VIL851998:VIN851998 VSH851998:VSJ851998 WCD851998:WCF851998 WLZ851998:WMB851998 WVV851998:WVX851998 N917534:P917534 JJ917534:JL917534 TF917534:TH917534 ADB917534:ADD917534 AMX917534:AMZ917534 AWT917534:AWV917534 BGP917534:BGR917534 BQL917534:BQN917534 CAH917534:CAJ917534 CKD917534:CKF917534 CTZ917534:CUB917534 DDV917534:DDX917534 DNR917534:DNT917534 DXN917534:DXP917534 EHJ917534:EHL917534 ERF917534:ERH917534 FBB917534:FBD917534 FKX917534:FKZ917534 FUT917534:FUV917534 GEP917534:GER917534 GOL917534:GON917534 GYH917534:GYJ917534 HID917534:HIF917534 HRZ917534:HSB917534 IBV917534:IBX917534 ILR917534:ILT917534 IVN917534:IVP917534 JFJ917534:JFL917534 JPF917534:JPH917534 JZB917534:JZD917534 KIX917534:KIZ917534 KST917534:KSV917534 LCP917534:LCR917534 LML917534:LMN917534 LWH917534:LWJ917534 MGD917534:MGF917534 MPZ917534:MQB917534 MZV917534:MZX917534 NJR917534:NJT917534 NTN917534:NTP917534 ODJ917534:ODL917534 ONF917534:ONH917534 OXB917534:OXD917534 PGX917534:PGZ917534 PQT917534:PQV917534 QAP917534:QAR917534 QKL917534:QKN917534 QUH917534:QUJ917534 RED917534:REF917534 RNZ917534:ROB917534 RXV917534:RXX917534 SHR917534:SHT917534 SRN917534:SRP917534 TBJ917534:TBL917534 TLF917534:TLH917534 TVB917534:TVD917534 UEX917534:UEZ917534 UOT917534:UOV917534 UYP917534:UYR917534 VIL917534:VIN917534 VSH917534:VSJ917534 WCD917534:WCF917534 WLZ917534:WMB917534 WVV917534:WVX917534 N983070:P983070 JJ983070:JL983070 TF983070:TH983070 ADB983070:ADD983070 AMX983070:AMZ983070 AWT983070:AWV983070 BGP983070:BGR983070 BQL983070:BQN983070 CAH983070:CAJ983070 CKD983070:CKF983070 CTZ983070:CUB983070 DDV983070:DDX983070 DNR983070:DNT983070 DXN983070:DXP983070 EHJ983070:EHL983070 ERF983070:ERH983070 FBB983070:FBD983070 FKX983070:FKZ983070 FUT983070:FUV983070 GEP983070:GER983070 GOL983070:GON983070 GYH983070:GYJ983070 HID983070:HIF983070 HRZ983070:HSB983070 IBV983070:IBX983070 ILR983070:ILT983070 IVN983070:IVP983070 JFJ983070:JFL983070 JPF983070:JPH983070 JZB983070:JZD983070 KIX983070:KIZ983070 KST983070:KSV983070 LCP983070:LCR983070 LML983070:LMN983070 LWH983070:LWJ983070 MGD983070:MGF983070 MPZ983070:MQB983070 MZV983070:MZX983070 NJR983070:NJT983070 NTN983070:NTP983070 ODJ983070:ODL983070 ONF983070:ONH983070 OXB983070:OXD983070 PGX983070:PGZ983070 PQT983070:PQV983070 QAP983070:QAR983070 QKL983070:QKN983070 QUH983070:QUJ983070 RED983070:REF983070 RNZ983070:ROB983070 RXV983070:RXX983070 SHR983070:SHT983070 SRN983070:SRP983070 TBJ983070:TBL983070 TLF983070:TLH983070 TVB983070:TVD983070 UEX983070:UEZ983070 UOT983070:UOV983070 UYP983070:UYR983070 VIL983070:VIN983070 VSH983070:VSJ983070 WCD983070:WCF983070 WLZ983070:WMB983070 WVV983070:WVX983070 N31:P31 JJ31:JL31 TF31:TH31 ADB31:ADD31 AMX31:AMZ31 AWT31:AWV31 BGP31:BGR31 BQL31:BQN31 CAH31:CAJ31 CKD31:CKF31 CTZ31:CUB31 DDV31:DDX31 DNR31:DNT31 DXN31:DXP31 EHJ31:EHL31 ERF31:ERH31 FBB31:FBD31 FKX31:FKZ31 FUT31:FUV31 GEP31:GER31 GOL31:GON31 GYH31:GYJ31 HID31:HIF31 HRZ31:HSB31 IBV31:IBX31 ILR31:ILT31 IVN31:IVP31 JFJ31:JFL31 JPF31:JPH31 JZB31:JZD31 KIX31:KIZ31 KST31:KSV31 LCP31:LCR31 LML31:LMN31 LWH31:LWJ31 MGD31:MGF31 MPZ31:MQB31 MZV31:MZX31 NJR31:NJT31 NTN31:NTP31 ODJ31:ODL31 ONF31:ONH31 OXB31:OXD31 PGX31:PGZ31 PQT31:PQV31 QAP31:QAR31 QKL31:QKN31 QUH31:QUJ31 RED31:REF31 RNZ31:ROB31 RXV31:RXX31 SHR31:SHT31 SRN31:SRP31 TBJ31:TBL31 TLF31:TLH31 TVB31:TVD31 UEX31:UEZ31 UOT31:UOV31 UYP31:UYR31 VIL31:VIN31 VSH31:VSJ31 WCD31:WCF31 WLZ31:WMB31 WVV31:WVX31">
      <formula1>150001</formula1>
    </dataValidation>
    <dataValidation type="whole" operator="lessThan" allowBlank="1" showInputMessage="1" showErrorMessage="1" sqref="N65567:P65567 JJ65567:JL65567 TF65567:TH65567 ADB65567:ADD65567 AMX65567:AMZ65567 AWT65567:AWV65567 BGP65567:BGR65567 BQL65567:BQN65567 CAH65567:CAJ65567 CKD65567:CKF65567 CTZ65567:CUB65567 DDV65567:DDX65567 DNR65567:DNT65567 DXN65567:DXP65567 EHJ65567:EHL65567 ERF65567:ERH65567 FBB65567:FBD65567 FKX65567:FKZ65567 FUT65567:FUV65567 GEP65567:GER65567 GOL65567:GON65567 GYH65567:GYJ65567 HID65567:HIF65567 HRZ65567:HSB65567 IBV65567:IBX65567 ILR65567:ILT65567 IVN65567:IVP65567 JFJ65567:JFL65567 JPF65567:JPH65567 JZB65567:JZD65567 KIX65567:KIZ65567 KST65567:KSV65567 LCP65567:LCR65567 LML65567:LMN65567 LWH65567:LWJ65567 MGD65567:MGF65567 MPZ65567:MQB65567 MZV65567:MZX65567 NJR65567:NJT65567 NTN65567:NTP65567 ODJ65567:ODL65567 ONF65567:ONH65567 OXB65567:OXD65567 PGX65567:PGZ65567 PQT65567:PQV65567 QAP65567:QAR65567 QKL65567:QKN65567 QUH65567:QUJ65567 RED65567:REF65567 RNZ65567:ROB65567 RXV65567:RXX65567 SHR65567:SHT65567 SRN65567:SRP65567 TBJ65567:TBL65567 TLF65567:TLH65567 TVB65567:TVD65567 UEX65567:UEZ65567 UOT65567:UOV65567 UYP65567:UYR65567 VIL65567:VIN65567 VSH65567:VSJ65567 WCD65567:WCF65567 WLZ65567:WMB65567 WVV65567:WVX65567 N131103:P131103 JJ131103:JL131103 TF131103:TH131103 ADB131103:ADD131103 AMX131103:AMZ131103 AWT131103:AWV131103 BGP131103:BGR131103 BQL131103:BQN131103 CAH131103:CAJ131103 CKD131103:CKF131103 CTZ131103:CUB131103 DDV131103:DDX131103 DNR131103:DNT131103 DXN131103:DXP131103 EHJ131103:EHL131103 ERF131103:ERH131103 FBB131103:FBD131103 FKX131103:FKZ131103 FUT131103:FUV131103 GEP131103:GER131103 GOL131103:GON131103 GYH131103:GYJ131103 HID131103:HIF131103 HRZ131103:HSB131103 IBV131103:IBX131103 ILR131103:ILT131103 IVN131103:IVP131103 JFJ131103:JFL131103 JPF131103:JPH131103 JZB131103:JZD131103 KIX131103:KIZ131103 KST131103:KSV131103 LCP131103:LCR131103 LML131103:LMN131103 LWH131103:LWJ131103 MGD131103:MGF131103 MPZ131103:MQB131103 MZV131103:MZX131103 NJR131103:NJT131103 NTN131103:NTP131103 ODJ131103:ODL131103 ONF131103:ONH131103 OXB131103:OXD131103 PGX131103:PGZ131103 PQT131103:PQV131103 QAP131103:QAR131103 QKL131103:QKN131103 QUH131103:QUJ131103 RED131103:REF131103 RNZ131103:ROB131103 RXV131103:RXX131103 SHR131103:SHT131103 SRN131103:SRP131103 TBJ131103:TBL131103 TLF131103:TLH131103 TVB131103:TVD131103 UEX131103:UEZ131103 UOT131103:UOV131103 UYP131103:UYR131103 VIL131103:VIN131103 VSH131103:VSJ131103 WCD131103:WCF131103 WLZ131103:WMB131103 WVV131103:WVX131103 N196639:P196639 JJ196639:JL196639 TF196639:TH196639 ADB196639:ADD196639 AMX196639:AMZ196639 AWT196639:AWV196639 BGP196639:BGR196639 BQL196639:BQN196639 CAH196639:CAJ196639 CKD196639:CKF196639 CTZ196639:CUB196639 DDV196639:DDX196639 DNR196639:DNT196639 DXN196639:DXP196639 EHJ196639:EHL196639 ERF196639:ERH196639 FBB196639:FBD196639 FKX196639:FKZ196639 FUT196639:FUV196639 GEP196639:GER196639 GOL196639:GON196639 GYH196639:GYJ196639 HID196639:HIF196639 HRZ196639:HSB196639 IBV196639:IBX196639 ILR196639:ILT196639 IVN196639:IVP196639 JFJ196639:JFL196639 JPF196639:JPH196639 JZB196639:JZD196639 KIX196639:KIZ196639 KST196639:KSV196639 LCP196639:LCR196639 LML196639:LMN196639 LWH196639:LWJ196639 MGD196639:MGF196639 MPZ196639:MQB196639 MZV196639:MZX196639 NJR196639:NJT196639 NTN196639:NTP196639 ODJ196639:ODL196639 ONF196639:ONH196639 OXB196639:OXD196639 PGX196639:PGZ196639 PQT196639:PQV196639 QAP196639:QAR196639 QKL196639:QKN196639 QUH196639:QUJ196639 RED196639:REF196639 RNZ196639:ROB196639 RXV196639:RXX196639 SHR196639:SHT196639 SRN196639:SRP196639 TBJ196639:TBL196639 TLF196639:TLH196639 TVB196639:TVD196639 UEX196639:UEZ196639 UOT196639:UOV196639 UYP196639:UYR196639 VIL196639:VIN196639 VSH196639:VSJ196639 WCD196639:WCF196639 WLZ196639:WMB196639 WVV196639:WVX196639 N262175:P262175 JJ262175:JL262175 TF262175:TH262175 ADB262175:ADD262175 AMX262175:AMZ262175 AWT262175:AWV262175 BGP262175:BGR262175 BQL262175:BQN262175 CAH262175:CAJ262175 CKD262175:CKF262175 CTZ262175:CUB262175 DDV262175:DDX262175 DNR262175:DNT262175 DXN262175:DXP262175 EHJ262175:EHL262175 ERF262175:ERH262175 FBB262175:FBD262175 FKX262175:FKZ262175 FUT262175:FUV262175 GEP262175:GER262175 GOL262175:GON262175 GYH262175:GYJ262175 HID262175:HIF262175 HRZ262175:HSB262175 IBV262175:IBX262175 ILR262175:ILT262175 IVN262175:IVP262175 JFJ262175:JFL262175 JPF262175:JPH262175 JZB262175:JZD262175 KIX262175:KIZ262175 KST262175:KSV262175 LCP262175:LCR262175 LML262175:LMN262175 LWH262175:LWJ262175 MGD262175:MGF262175 MPZ262175:MQB262175 MZV262175:MZX262175 NJR262175:NJT262175 NTN262175:NTP262175 ODJ262175:ODL262175 ONF262175:ONH262175 OXB262175:OXD262175 PGX262175:PGZ262175 PQT262175:PQV262175 QAP262175:QAR262175 QKL262175:QKN262175 QUH262175:QUJ262175 RED262175:REF262175 RNZ262175:ROB262175 RXV262175:RXX262175 SHR262175:SHT262175 SRN262175:SRP262175 TBJ262175:TBL262175 TLF262175:TLH262175 TVB262175:TVD262175 UEX262175:UEZ262175 UOT262175:UOV262175 UYP262175:UYR262175 VIL262175:VIN262175 VSH262175:VSJ262175 WCD262175:WCF262175 WLZ262175:WMB262175 WVV262175:WVX262175 N327711:P327711 JJ327711:JL327711 TF327711:TH327711 ADB327711:ADD327711 AMX327711:AMZ327711 AWT327711:AWV327711 BGP327711:BGR327711 BQL327711:BQN327711 CAH327711:CAJ327711 CKD327711:CKF327711 CTZ327711:CUB327711 DDV327711:DDX327711 DNR327711:DNT327711 DXN327711:DXP327711 EHJ327711:EHL327711 ERF327711:ERH327711 FBB327711:FBD327711 FKX327711:FKZ327711 FUT327711:FUV327711 GEP327711:GER327711 GOL327711:GON327711 GYH327711:GYJ327711 HID327711:HIF327711 HRZ327711:HSB327711 IBV327711:IBX327711 ILR327711:ILT327711 IVN327711:IVP327711 JFJ327711:JFL327711 JPF327711:JPH327711 JZB327711:JZD327711 KIX327711:KIZ327711 KST327711:KSV327711 LCP327711:LCR327711 LML327711:LMN327711 LWH327711:LWJ327711 MGD327711:MGF327711 MPZ327711:MQB327711 MZV327711:MZX327711 NJR327711:NJT327711 NTN327711:NTP327711 ODJ327711:ODL327711 ONF327711:ONH327711 OXB327711:OXD327711 PGX327711:PGZ327711 PQT327711:PQV327711 QAP327711:QAR327711 QKL327711:QKN327711 QUH327711:QUJ327711 RED327711:REF327711 RNZ327711:ROB327711 RXV327711:RXX327711 SHR327711:SHT327711 SRN327711:SRP327711 TBJ327711:TBL327711 TLF327711:TLH327711 TVB327711:TVD327711 UEX327711:UEZ327711 UOT327711:UOV327711 UYP327711:UYR327711 VIL327711:VIN327711 VSH327711:VSJ327711 WCD327711:WCF327711 WLZ327711:WMB327711 WVV327711:WVX327711 N393247:P393247 JJ393247:JL393247 TF393247:TH393247 ADB393247:ADD393247 AMX393247:AMZ393247 AWT393247:AWV393247 BGP393247:BGR393247 BQL393247:BQN393247 CAH393247:CAJ393247 CKD393247:CKF393247 CTZ393247:CUB393247 DDV393247:DDX393247 DNR393247:DNT393247 DXN393247:DXP393247 EHJ393247:EHL393247 ERF393247:ERH393247 FBB393247:FBD393247 FKX393247:FKZ393247 FUT393247:FUV393247 GEP393247:GER393247 GOL393247:GON393247 GYH393247:GYJ393247 HID393247:HIF393247 HRZ393247:HSB393247 IBV393247:IBX393247 ILR393247:ILT393247 IVN393247:IVP393247 JFJ393247:JFL393247 JPF393247:JPH393247 JZB393247:JZD393247 KIX393247:KIZ393247 KST393247:KSV393247 LCP393247:LCR393247 LML393247:LMN393247 LWH393247:LWJ393247 MGD393247:MGF393247 MPZ393247:MQB393247 MZV393247:MZX393247 NJR393247:NJT393247 NTN393247:NTP393247 ODJ393247:ODL393247 ONF393247:ONH393247 OXB393247:OXD393247 PGX393247:PGZ393247 PQT393247:PQV393247 QAP393247:QAR393247 QKL393247:QKN393247 QUH393247:QUJ393247 RED393247:REF393247 RNZ393247:ROB393247 RXV393247:RXX393247 SHR393247:SHT393247 SRN393247:SRP393247 TBJ393247:TBL393247 TLF393247:TLH393247 TVB393247:TVD393247 UEX393247:UEZ393247 UOT393247:UOV393247 UYP393247:UYR393247 VIL393247:VIN393247 VSH393247:VSJ393247 WCD393247:WCF393247 WLZ393247:WMB393247 WVV393247:WVX393247 N458783:P458783 JJ458783:JL458783 TF458783:TH458783 ADB458783:ADD458783 AMX458783:AMZ458783 AWT458783:AWV458783 BGP458783:BGR458783 BQL458783:BQN458783 CAH458783:CAJ458783 CKD458783:CKF458783 CTZ458783:CUB458783 DDV458783:DDX458783 DNR458783:DNT458783 DXN458783:DXP458783 EHJ458783:EHL458783 ERF458783:ERH458783 FBB458783:FBD458783 FKX458783:FKZ458783 FUT458783:FUV458783 GEP458783:GER458783 GOL458783:GON458783 GYH458783:GYJ458783 HID458783:HIF458783 HRZ458783:HSB458783 IBV458783:IBX458783 ILR458783:ILT458783 IVN458783:IVP458783 JFJ458783:JFL458783 JPF458783:JPH458783 JZB458783:JZD458783 KIX458783:KIZ458783 KST458783:KSV458783 LCP458783:LCR458783 LML458783:LMN458783 LWH458783:LWJ458783 MGD458783:MGF458783 MPZ458783:MQB458783 MZV458783:MZX458783 NJR458783:NJT458783 NTN458783:NTP458783 ODJ458783:ODL458783 ONF458783:ONH458783 OXB458783:OXD458783 PGX458783:PGZ458783 PQT458783:PQV458783 QAP458783:QAR458783 QKL458783:QKN458783 QUH458783:QUJ458783 RED458783:REF458783 RNZ458783:ROB458783 RXV458783:RXX458783 SHR458783:SHT458783 SRN458783:SRP458783 TBJ458783:TBL458783 TLF458783:TLH458783 TVB458783:TVD458783 UEX458783:UEZ458783 UOT458783:UOV458783 UYP458783:UYR458783 VIL458783:VIN458783 VSH458783:VSJ458783 WCD458783:WCF458783 WLZ458783:WMB458783 WVV458783:WVX458783 N524319:P524319 JJ524319:JL524319 TF524319:TH524319 ADB524319:ADD524319 AMX524319:AMZ524319 AWT524319:AWV524319 BGP524319:BGR524319 BQL524319:BQN524319 CAH524319:CAJ524319 CKD524319:CKF524319 CTZ524319:CUB524319 DDV524319:DDX524319 DNR524319:DNT524319 DXN524319:DXP524319 EHJ524319:EHL524319 ERF524319:ERH524319 FBB524319:FBD524319 FKX524319:FKZ524319 FUT524319:FUV524319 GEP524319:GER524319 GOL524319:GON524319 GYH524319:GYJ524319 HID524319:HIF524319 HRZ524319:HSB524319 IBV524319:IBX524319 ILR524319:ILT524319 IVN524319:IVP524319 JFJ524319:JFL524319 JPF524319:JPH524319 JZB524319:JZD524319 KIX524319:KIZ524319 KST524319:KSV524319 LCP524319:LCR524319 LML524319:LMN524319 LWH524319:LWJ524319 MGD524319:MGF524319 MPZ524319:MQB524319 MZV524319:MZX524319 NJR524319:NJT524319 NTN524319:NTP524319 ODJ524319:ODL524319 ONF524319:ONH524319 OXB524319:OXD524319 PGX524319:PGZ524319 PQT524319:PQV524319 QAP524319:QAR524319 QKL524319:QKN524319 QUH524319:QUJ524319 RED524319:REF524319 RNZ524319:ROB524319 RXV524319:RXX524319 SHR524319:SHT524319 SRN524319:SRP524319 TBJ524319:TBL524319 TLF524319:TLH524319 TVB524319:TVD524319 UEX524319:UEZ524319 UOT524319:UOV524319 UYP524319:UYR524319 VIL524319:VIN524319 VSH524319:VSJ524319 WCD524319:WCF524319 WLZ524319:WMB524319 WVV524319:WVX524319 N589855:P589855 JJ589855:JL589855 TF589855:TH589855 ADB589855:ADD589855 AMX589855:AMZ589855 AWT589855:AWV589855 BGP589855:BGR589855 BQL589855:BQN589855 CAH589855:CAJ589855 CKD589855:CKF589855 CTZ589855:CUB589855 DDV589855:DDX589855 DNR589855:DNT589855 DXN589855:DXP589855 EHJ589855:EHL589855 ERF589855:ERH589855 FBB589855:FBD589855 FKX589855:FKZ589855 FUT589855:FUV589855 GEP589855:GER589855 GOL589855:GON589855 GYH589855:GYJ589855 HID589855:HIF589855 HRZ589855:HSB589855 IBV589855:IBX589855 ILR589855:ILT589855 IVN589855:IVP589855 JFJ589855:JFL589855 JPF589855:JPH589855 JZB589855:JZD589855 KIX589855:KIZ589855 KST589855:KSV589855 LCP589855:LCR589855 LML589855:LMN589855 LWH589855:LWJ589855 MGD589855:MGF589855 MPZ589855:MQB589855 MZV589855:MZX589855 NJR589855:NJT589855 NTN589855:NTP589855 ODJ589855:ODL589855 ONF589855:ONH589855 OXB589855:OXD589855 PGX589855:PGZ589855 PQT589855:PQV589855 QAP589855:QAR589855 QKL589855:QKN589855 QUH589855:QUJ589855 RED589855:REF589855 RNZ589855:ROB589855 RXV589855:RXX589855 SHR589855:SHT589855 SRN589855:SRP589855 TBJ589855:TBL589855 TLF589855:TLH589855 TVB589855:TVD589855 UEX589855:UEZ589855 UOT589855:UOV589855 UYP589855:UYR589855 VIL589855:VIN589855 VSH589855:VSJ589855 WCD589855:WCF589855 WLZ589855:WMB589855 WVV589855:WVX589855 N655391:P655391 JJ655391:JL655391 TF655391:TH655391 ADB655391:ADD655391 AMX655391:AMZ655391 AWT655391:AWV655391 BGP655391:BGR655391 BQL655391:BQN655391 CAH655391:CAJ655391 CKD655391:CKF655391 CTZ655391:CUB655391 DDV655391:DDX655391 DNR655391:DNT655391 DXN655391:DXP655391 EHJ655391:EHL655391 ERF655391:ERH655391 FBB655391:FBD655391 FKX655391:FKZ655391 FUT655391:FUV655391 GEP655391:GER655391 GOL655391:GON655391 GYH655391:GYJ655391 HID655391:HIF655391 HRZ655391:HSB655391 IBV655391:IBX655391 ILR655391:ILT655391 IVN655391:IVP655391 JFJ655391:JFL655391 JPF655391:JPH655391 JZB655391:JZD655391 KIX655391:KIZ655391 KST655391:KSV655391 LCP655391:LCR655391 LML655391:LMN655391 LWH655391:LWJ655391 MGD655391:MGF655391 MPZ655391:MQB655391 MZV655391:MZX655391 NJR655391:NJT655391 NTN655391:NTP655391 ODJ655391:ODL655391 ONF655391:ONH655391 OXB655391:OXD655391 PGX655391:PGZ655391 PQT655391:PQV655391 QAP655391:QAR655391 QKL655391:QKN655391 QUH655391:QUJ655391 RED655391:REF655391 RNZ655391:ROB655391 RXV655391:RXX655391 SHR655391:SHT655391 SRN655391:SRP655391 TBJ655391:TBL655391 TLF655391:TLH655391 TVB655391:TVD655391 UEX655391:UEZ655391 UOT655391:UOV655391 UYP655391:UYR655391 VIL655391:VIN655391 VSH655391:VSJ655391 WCD655391:WCF655391 WLZ655391:WMB655391 WVV655391:WVX655391 N720927:P720927 JJ720927:JL720927 TF720927:TH720927 ADB720927:ADD720927 AMX720927:AMZ720927 AWT720927:AWV720927 BGP720927:BGR720927 BQL720927:BQN720927 CAH720927:CAJ720927 CKD720927:CKF720927 CTZ720927:CUB720927 DDV720927:DDX720927 DNR720927:DNT720927 DXN720927:DXP720927 EHJ720927:EHL720927 ERF720927:ERH720927 FBB720927:FBD720927 FKX720927:FKZ720927 FUT720927:FUV720927 GEP720927:GER720927 GOL720927:GON720927 GYH720927:GYJ720927 HID720927:HIF720927 HRZ720927:HSB720927 IBV720927:IBX720927 ILR720927:ILT720927 IVN720927:IVP720927 JFJ720927:JFL720927 JPF720927:JPH720927 JZB720927:JZD720927 KIX720927:KIZ720927 KST720927:KSV720927 LCP720927:LCR720927 LML720927:LMN720927 LWH720927:LWJ720927 MGD720927:MGF720927 MPZ720927:MQB720927 MZV720927:MZX720927 NJR720927:NJT720927 NTN720927:NTP720927 ODJ720927:ODL720927 ONF720927:ONH720927 OXB720927:OXD720927 PGX720927:PGZ720927 PQT720927:PQV720927 QAP720927:QAR720927 QKL720927:QKN720927 QUH720927:QUJ720927 RED720927:REF720927 RNZ720927:ROB720927 RXV720927:RXX720927 SHR720927:SHT720927 SRN720927:SRP720927 TBJ720927:TBL720927 TLF720927:TLH720927 TVB720927:TVD720927 UEX720927:UEZ720927 UOT720927:UOV720927 UYP720927:UYR720927 VIL720927:VIN720927 VSH720927:VSJ720927 WCD720927:WCF720927 WLZ720927:WMB720927 WVV720927:WVX720927 N786463:P786463 JJ786463:JL786463 TF786463:TH786463 ADB786463:ADD786463 AMX786463:AMZ786463 AWT786463:AWV786463 BGP786463:BGR786463 BQL786463:BQN786463 CAH786463:CAJ786463 CKD786463:CKF786463 CTZ786463:CUB786463 DDV786463:DDX786463 DNR786463:DNT786463 DXN786463:DXP786463 EHJ786463:EHL786463 ERF786463:ERH786463 FBB786463:FBD786463 FKX786463:FKZ786463 FUT786463:FUV786463 GEP786463:GER786463 GOL786463:GON786463 GYH786463:GYJ786463 HID786463:HIF786463 HRZ786463:HSB786463 IBV786463:IBX786463 ILR786463:ILT786463 IVN786463:IVP786463 JFJ786463:JFL786463 JPF786463:JPH786463 JZB786463:JZD786463 KIX786463:KIZ786463 KST786463:KSV786463 LCP786463:LCR786463 LML786463:LMN786463 LWH786463:LWJ786463 MGD786463:MGF786463 MPZ786463:MQB786463 MZV786463:MZX786463 NJR786463:NJT786463 NTN786463:NTP786463 ODJ786463:ODL786463 ONF786463:ONH786463 OXB786463:OXD786463 PGX786463:PGZ786463 PQT786463:PQV786463 QAP786463:QAR786463 QKL786463:QKN786463 QUH786463:QUJ786463 RED786463:REF786463 RNZ786463:ROB786463 RXV786463:RXX786463 SHR786463:SHT786463 SRN786463:SRP786463 TBJ786463:TBL786463 TLF786463:TLH786463 TVB786463:TVD786463 UEX786463:UEZ786463 UOT786463:UOV786463 UYP786463:UYR786463 VIL786463:VIN786463 VSH786463:VSJ786463 WCD786463:WCF786463 WLZ786463:WMB786463 WVV786463:WVX786463 N851999:P851999 JJ851999:JL851999 TF851999:TH851999 ADB851999:ADD851999 AMX851999:AMZ851999 AWT851999:AWV851999 BGP851999:BGR851999 BQL851999:BQN851999 CAH851999:CAJ851999 CKD851999:CKF851999 CTZ851999:CUB851999 DDV851999:DDX851999 DNR851999:DNT851999 DXN851999:DXP851999 EHJ851999:EHL851999 ERF851999:ERH851999 FBB851999:FBD851999 FKX851999:FKZ851999 FUT851999:FUV851999 GEP851999:GER851999 GOL851999:GON851999 GYH851999:GYJ851999 HID851999:HIF851999 HRZ851999:HSB851999 IBV851999:IBX851999 ILR851999:ILT851999 IVN851999:IVP851999 JFJ851999:JFL851999 JPF851999:JPH851999 JZB851999:JZD851999 KIX851999:KIZ851999 KST851999:KSV851999 LCP851999:LCR851999 LML851999:LMN851999 LWH851999:LWJ851999 MGD851999:MGF851999 MPZ851999:MQB851999 MZV851999:MZX851999 NJR851999:NJT851999 NTN851999:NTP851999 ODJ851999:ODL851999 ONF851999:ONH851999 OXB851999:OXD851999 PGX851999:PGZ851999 PQT851999:PQV851999 QAP851999:QAR851999 QKL851999:QKN851999 QUH851999:QUJ851999 RED851999:REF851999 RNZ851999:ROB851999 RXV851999:RXX851999 SHR851999:SHT851999 SRN851999:SRP851999 TBJ851999:TBL851999 TLF851999:TLH851999 TVB851999:TVD851999 UEX851999:UEZ851999 UOT851999:UOV851999 UYP851999:UYR851999 VIL851999:VIN851999 VSH851999:VSJ851999 WCD851999:WCF851999 WLZ851999:WMB851999 WVV851999:WVX851999 N917535:P917535 JJ917535:JL917535 TF917535:TH917535 ADB917535:ADD917535 AMX917535:AMZ917535 AWT917535:AWV917535 BGP917535:BGR917535 BQL917535:BQN917535 CAH917535:CAJ917535 CKD917535:CKF917535 CTZ917535:CUB917535 DDV917535:DDX917535 DNR917535:DNT917535 DXN917535:DXP917535 EHJ917535:EHL917535 ERF917535:ERH917535 FBB917535:FBD917535 FKX917535:FKZ917535 FUT917535:FUV917535 GEP917535:GER917535 GOL917535:GON917535 GYH917535:GYJ917535 HID917535:HIF917535 HRZ917535:HSB917535 IBV917535:IBX917535 ILR917535:ILT917535 IVN917535:IVP917535 JFJ917535:JFL917535 JPF917535:JPH917535 JZB917535:JZD917535 KIX917535:KIZ917535 KST917535:KSV917535 LCP917535:LCR917535 LML917535:LMN917535 LWH917535:LWJ917535 MGD917535:MGF917535 MPZ917535:MQB917535 MZV917535:MZX917535 NJR917535:NJT917535 NTN917535:NTP917535 ODJ917535:ODL917535 ONF917535:ONH917535 OXB917535:OXD917535 PGX917535:PGZ917535 PQT917535:PQV917535 QAP917535:QAR917535 QKL917535:QKN917535 QUH917535:QUJ917535 RED917535:REF917535 RNZ917535:ROB917535 RXV917535:RXX917535 SHR917535:SHT917535 SRN917535:SRP917535 TBJ917535:TBL917535 TLF917535:TLH917535 TVB917535:TVD917535 UEX917535:UEZ917535 UOT917535:UOV917535 UYP917535:UYR917535 VIL917535:VIN917535 VSH917535:VSJ917535 WCD917535:WCF917535 WLZ917535:WMB917535 WVV917535:WVX917535 N983071:P983071 JJ983071:JL983071 TF983071:TH983071 ADB983071:ADD983071 AMX983071:AMZ983071 AWT983071:AWV983071 BGP983071:BGR983071 BQL983071:BQN983071 CAH983071:CAJ983071 CKD983071:CKF983071 CTZ983071:CUB983071 DDV983071:DDX983071 DNR983071:DNT983071 DXN983071:DXP983071 EHJ983071:EHL983071 ERF983071:ERH983071 FBB983071:FBD983071 FKX983071:FKZ983071 FUT983071:FUV983071 GEP983071:GER983071 GOL983071:GON983071 GYH983071:GYJ983071 HID983071:HIF983071 HRZ983071:HSB983071 IBV983071:IBX983071 ILR983071:ILT983071 IVN983071:IVP983071 JFJ983071:JFL983071 JPF983071:JPH983071 JZB983071:JZD983071 KIX983071:KIZ983071 KST983071:KSV983071 LCP983071:LCR983071 LML983071:LMN983071 LWH983071:LWJ983071 MGD983071:MGF983071 MPZ983071:MQB983071 MZV983071:MZX983071 NJR983071:NJT983071 NTN983071:NTP983071 ODJ983071:ODL983071 ONF983071:ONH983071 OXB983071:OXD983071 PGX983071:PGZ983071 PQT983071:PQV983071 QAP983071:QAR983071 QKL983071:QKN983071 QUH983071:QUJ983071 RED983071:REF983071 RNZ983071:ROB983071 RXV983071:RXX983071 SHR983071:SHT983071 SRN983071:SRP983071 TBJ983071:TBL983071 TLF983071:TLH983071 TVB983071:TVD983071 UEX983071:UEZ983071 UOT983071:UOV983071 UYP983071:UYR983071 VIL983071:VIN983071 VSH983071:VSJ983071 WCD983071:WCF983071 WLZ983071:WMB983071 WVV983071:WVX983071 N32:P32 JJ32:JL32 TF32:TH32 ADB32:ADD32 AMX32:AMZ32 AWT32:AWV32 BGP32:BGR32 BQL32:BQN32 CAH32:CAJ32 CKD32:CKF32 CTZ32:CUB32 DDV32:DDX32 DNR32:DNT32 DXN32:DXP32 EHJ32:EHL32 ERF32:ERH32 FBB32:FBD32 FKX32:FKZ32 FUT32:FUV32 GEP32:GER32 GOL32:GON32 GYH32:GYJ32 HID32:HIF32 HRZ32:HSB32 IBV32:IBX32 ILR32:ILT32 IVN32:IVP32 JFJ32:JFL32 JPF32:JPH32 JZB32:JZD32 KIX32:KIZ32 KST32:KSV32 LCP32:LCR32 LML32:LMN32 LWH32:LWJ32 MGD32:MGF32 MPZ32:MQB32 MZV32:MZX32 NJR32:NJT32 NTN32:NTP32 ODJ32:ODL32 ONF32:ONH32 OXB32:OXD32 PGX32:PGZ32 PQT32:PQV32 QAP32:QAR32 QKL32:QKN32 QUH32:QUJ32 RED32:REF32 RNZ32:ROB32 RXV32:RXX32 SHR32:SHT32 SRN32:SRP32 TBJ32:TBL32 TLF32:TLH32 TVB32:TVD32 UEX32:UEZ32 UOT32:UOV32 UYP32:UYR32 VIL32:VIN32 VSH32:VSJ32 WCD32:WCF32 WLZ32:WMB32 WVV32:WVX32">
      <formula1>10001</formula1>
    </dataValidation>
  </dataValidations>
  <pageMargins left="0.47244094488188981" right="0.19685039370078741" top="0.2" bottom="0.26" header="0.15748031496062992" footer="0.24"/>
  <pageSetup paperSize="9" scale="87" orientation="portrait" verticalDpi="0" r:id="rId1"/>
  <headerFooter>
    <oddFooter xml:space="preserve">&amp;L&amp;"-,Bold Italic"               www.spatelassociates.com&amp;R&amp;"-,Bold Italic"   &amp;F     &amp;D   &amp;T                           </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27.140625" customWidth="1"/>
    <col min="2" max="2" width="27.28515625" customWidth="1"/>
    <col min="3" max="3" width="24.140625" customWidth="1"/>
    <col min="5" max="5" width="9.140625" style="13"/>
  </cols>
  <sheetData>
    <row r="1" spans="1:3" ht="23.25">
      <c r="A1" s="14" t="s">
        <v>192</v>
      </c>
    </row>
    <row r="3" spans="1:3" ht="35.25" customHeight="1">
      <c r="A3" s="313" t="s">
        <v>190</v>
      </c>
      <c r="B3" s="315"/>
      <c r="C3" s="315"/>
    </row>
    <row r="4" spans="1:3" ht="31.5" customHeight="1">
      <c r="A4" s="314"/>
      <c r="B4" s="15" t="s">
        <v>193</v>
      </c>
      <c r="C4" s="16" t="s">
        <v>194</v>
      </c>
    </row>
    <row r="5" spans="1:3" ht="32.25" customHeight="1">
      <c r="A5" s="17" t="s">
        <v>191</v>
      </c>
      <c r="B5" s="18">
        <f>'OLD SCHEME'!X60</f>
        <v>84760</v>
      </c>
      <c r="C5" s="18">
        <f>'NEW SCHEME'!X64</f>
        <v>87360</v>
      </c>
    </row>
    <row r="16" spans="1:3">
      <c r="C16" t="s">
        <v>206</v>
      </c>
    </row>
  </sheetData>
  <sheetProtection password="D2C2" sheet="1" objects="1" scenarios="1"/>
  <mergeCells count="2">
    <mergeCell ref="A3:A4"/>
    <mergeCell ref="B3:C3"/>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Employee Details</vt:lpstr>
      <vt:lpstr>Salary Data</vt:lpstr>
      <vt:lpstr>OLD SCHEME</vt:lpstr>
      <vt:lpstr>NEW SCHEME</vt:lpstr>
      <vt:lpstr>WHICH BEST FOR YOU</vt:lpstr>
      <vt:lpstr>'Employee Details'!Print_Area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SPATEL</dc:creator>
  <cp:lastModifiedBy>sys</cp:lastModifiedBy>
  <cp:lastPrinted>2022-02-02T19:10:27Z</cp:lastPrinted>
  <dcterms:created xsi:type="dcterms:W3CDTF">2017-12-24T05:03:48Z</dcterms:created>
  <dcterms:modified xsi:type="dcterms:W3CDTF">2022-02-23T14:10:08Z</dcterms:modified>
</cp:coreProperties>
</file>